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8100" tabRatio="751" activeTab="0"/>
  </bookViews>
  <sheets>
    <sheet name="IST" sheetId="1" r:id="rId1"/>
    <sheet name="VERGLEICH" sheetId="2" r:id="rId2"/>
  </sheets>
  <externalReferences>
    <externalReference r:id="rId5"/>
  </externalReferences>
  <definedNames>
    <definedName name="anscount" hidden="1">10</definedName>
    <definedName name="d">#REF!</definedName>
    <definedName name="Eiweiß">#REF!</definedName>
    <definedName name="Fett">#REF!</definedName>
    <definedName name="Futtertage">#REF!</definedName>
    <definedName name="LG">#REF!</definedName>
    <definedName name="limcount" hidden="1">7</definedName>
    <definedName name="Milchleistung">#REF!</definedName>
    <definedName name="NEL_Erh_d">#REF!</definedName>
    <definedName name="NEL_Erh_ges">#REF!</definedName>
    <definedName name="NEL_gesamt">#REF!</definedName>
    <definedName name="NEL_Lei_ges">#REF!</definedName>
    <definedName name="NEL_Lei_kg">#REF!</definedName>
    <definedName name="NEL_min">#REF!</definedName>
    <definedName name="NEL_Trä">#REF!</definedName>
    <definedName name="sencount" hidden="1">41</definedName>
    <definedName name="Sommer">#REF!</definedName>
    <definedName name="sotm">#REF!</definedName>
    <definedName name="Tage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<sst xmlns="http://schemas.openxmlformats.org/spreadsheetml/2006/main" count="262" uniqueCount="186">
  <si>
    <t>Summe</t>
  </si>
  <si>
    <t>Bezeichnung</t>
  </si>
  <si>
    <t>Einheit</t>
  </si>
  <si>
    <t>Öffentliche Gelder</t>
  </si>
  <si>
    <t>ha</t>
  </si>
  <si>
    <t>€/ha</t>
  </si>
  <si>
    <t>EP</t>
  </si>
  <si>
    <t>AKh</t>
  </si>
  <si>
    <t>Arbeitskraftstunden</t>
  </si>
  <si>
    <t>Technik</t>
  </si>
  <si>
    <t>Gesamt</t>
  </si>
  <si>
    <t>Euro</t>
  </si>
  <si>
    <t>%</t>
  </si>
  <si>
    <t>Aufwandsgleiche Fixkosten</t>
  </si>
  <si>
    <t>Instandhaltung Gebäude</t>
  </si>
  <si>
    <t>€/AKh</t>
  </si>
  <si>
    <t>DB Marktfruchtbau</t>
  </si>
  <si>
    <t>+ Öffentliche Gelder</t>
  </si>
  <si>
    <t>Gesamt-DB</t>
  </si>
  <si>
    <t>Einkünfte aus LuF</t>
  </si>
  <si>
    <t>+ Sozialtransfers</t>
  </si>
  <si>
    <t>- Privatverbrauch</t>
  </si>
  <si>
    <t>+ Forstwirtschaft</t>
  </si>
  <si>
    <t>Sojabohne</t>
  </si>
  <si>
    <t>+ DB …</t>
  </si>
  <si>
    <t>Hektarsatz</t>
  </si>
  <si>
    <t>Eckdaten der Kalkulation</t>
  </si>
  <si>
    <t>ja/nein</t>
  </si>
  <si>
    <t>Eckdaten des Betriebs</t>
  </si>
  <si>
    <t>Zentrale Berechnungsgrundlagen</t>
  </si>
  <si>
    <t>Kalk.-zinssatz</t>
  </si>
  <si>
    <t>Kalk. U.-lohn</t>
  </si>
  <si>
    <t>Pachtpreis</t>
  </si>
  <si>
    <t>Kalk. Pacht-kosten</t>
  </si>
  <si>
    <t>Werte bzw. Ansätze</t>
  </si>
  <si>
    <t>Sommer-gerste</t>
  </si>
  <si>
    <t>Ertrag in t/ha</t>
  </si>
  <si>
    <t>Produktpreis in €/t</t>
  </si>
  <si>
    <t>Variable Kosten in €/ha</t>
  </si>
  <si>
    <t>Deckungsbeitrag in €/ha</t>
  </si>
  <si>
    <t>Produktionsverfahren</t>
  </si>
  <si>
    <t>Getreide und Mais max.</t>
  </si>
  <si>
    <t>Winterraps max.</t>
  </si>
  <si>
    <t>Sojabohne max.</t>
  </si>
  <si>
    <t>Ökol. Vorrangfläche mind.</t>
  </si>
  <si>
    <t>Ökol. Vor-rangfläche</t>
  </si>
  <si>
    <t xml:space="preserve"> Zwischen-frucht</t>
  </si>
  <si>
    <t>Zwischenfrucht mind.</t>
  </si>
  <si>
    <t>Direkt-zahlung</t>
  </si>
  <si>
    <t>UBB</t>
  </si>
  <si>
    <t>Winter-begrünung</t>
  </si>
  <si>
    <t>Prämie in €/ha</t>
  </si>
  <si>
    <t>Instand-haltung Gebäude</t>
  </si>
  <si>
    <t>Betriebs-steuern, Abgaben</t>
  </si>
  <si>
    <t>Schuld-zinsen</t>
  </si>
  <si>
    <t>Betriebs-anteil PKW</t>
  </si>
  <si>
    <t>Allgem. Wirtschafts-kosten</t>
  </si>
  <si>
    <t>Aufwandsgl. Fixkosten in €</t>
  </si>
  <si>
    <t>€/Betrieb</t>
  </si>
  <si>
    <t>Beträge in €</t>
  </si>
  <si>
    <t>Unternehmerhaushalt</t>
  </si>
  <si>
    <t>Sozial-transfers</t>
  </si>
  <si>
    <t>Privat-verbrauch</t>
  </si>
  <si>
    <t>Rangfolge nach DB/ha</t>
  </si>
  <si>
    <t>Einheits-wert</t>
  </si>
  <si>
    <t>Nar. Er-schwernis</t>
  </si>
  <si>
    <t>Deckungsbeitrag der Produktionsverfahren</t>
  </si>
  <si>
    <t>Anbauumfang in ha</t>
  </si>
  <si>
    <t>Betrieb</t>
  </si>
  <si>
    <t>Zwischen-frucht</t>
  </si>
  <si>
    <t>Zwischen-summe</t>
  </si>
  <si>
    <t>Arbeitskraftstunden je ha</t>
  </si>
  <si>
    <t>nur Hauptfrüchte</t>
  </si>
  <si>
    <t xml:space="preserve">Arbeitskraftstunden </t>
  </si>
  <si>
    <t xml:space="preserve">Deckungsbeitrag in € </t>
  </si>
  <si>
    <t>KALKULATION - ERGEBNISSE</t>
  </si>
  <si>
    <t>Öffentliche Gelder in €</t>
  </si>
  <si>
    <t>Ackerland gesamt</t>
  </si>
  <si>
    <t>dav. Pachtland</t>
  </si>
  <si>
    <t>da. Eigen-besitz</t>
  </si>
  <si>
    <t>berechnet</t>
  </si>
  <si>
    <t>Einkommensberechnung</t>
  </si>
  <si>
    <t>- Aufwandsgl. Fixkosten</t>
  </si>
  <si>
    <t>Arbeitszeit Produktion in AKh</t>
  </si>
  <si>
    <t>= Einkünfte aus LuF</t>
  </si>
  <si>
    <t>/ Arbeitszeit gesamt in AKh</t>
  </si>
  <si>
    <t>= Einkünfte aus LuF je AKh</t>
  </si>
  <si>
    <t>- Kalk. Arbeitskosten</t>
  </si>
  <si>
    <t>- Kalk. Eigenkapitalzinsen</t>
  </si>
  <si>
    <t>- Kalk. Pachtkosten</t>
  </si>
  <si>
    <t>= Kalk. Betriebsergebnis</t>
  </si>
  <si>
    <t>Rentabilitätskoeffizient</t>
  </si>
  <si>
    <t>Kalk. Betriebsergebnis</t>
  </si>
  <si>
    <t>+ Außerbetr. Einkünfte</t>
  </si>
  <si>
    <t>- SVB</t>
  </si>
  <si>
    <t>= ELuF abzüglich SVB</t>
  </si>
  <si>
    <t>Einkünfte aus LuF (ELuF)</t>
  </si>
  <si>
    <t>= Überdeckung Verbtrauch</t>
  </si>
  <si>
    <t>Fallstudie MARKTFRUCHTBETRIEB - Ist-Situation</t>
  </si>
  <si>
    <t>Überdeckung Verbrauch</t>
  </si>
  <si>
    <t>+ Schuldzinsen</t>
  </si>
  <si>
    <t>+ Abschreibung Gebäude</t>
  </si>
  <si>
    <t>+ Abschreibung Maschinen</t>
  </si>
  <si>
    <t>Kapitaldienstgrenze (KDG)</t>
  </si>
  <si>
    <t>= Langfristige KDG</t>
  </si>
  <si>
    <t>= Mittelfristige KDG</t>
  </si>
  <si>
    <t>= Kurzfristige KDG</t>
  </si>
  <si>
    <t>Einkünfte LuF</t>
  </si>
  <si>
    <t>+ Abschreibungen</t>
  </si>
  <si>
    <t>= Cash-Flow Betrieb</t>
  </si>
  <si>
    <t>Cash-Flow</t>
  </si>
  <si>
    <t>= Verfügbar. Haushaltseink.</t>
  </si>
  <si>
    <t>Zuschlag Arbeitszeit (40%)</t>
  </si>
  <si>
    <t xml:space="preserve"> </t>
  </si>
  <si>
    <t>Ackerbaubetrieb ohne Vieh in der Gunstlage, eher Trockengebiet, konventionelle Wirtschaftsweise</t>
  </si>
  <si>
    <t>Nutzungs-dauer in Jahre</t>
  </si>
  <si>
    <t>Annuität</t>
  </si>
  <si>
    <t>dav. Ab-schreibung</t>
  </si>
  <si>
    <t>dav. Zinskosten</t>
  </si>
  <si>
    <t>Instand-haltung (% vom AW)</t>
  </si>
  <si>
    <t>Anschaf-fungswert (AW) in €</t>
  </si>
  <si>
    <t>Versicherung (% vom AW)</t>
  </si>
  <si>
    <t>Berechnung der Kosten aus der Investition (alle Beträge in €)</t>
  </si>
  <si>
    <t>Instand-haltung bzw. Versicherung</t>
  </si>
  <si>
    <t>- Abschreibung Investition</t>
  </si>
  <si>
    <t>- Schuldzinsen</t>
  </si>
  <si>
    <t>- Instandhaltung Investition</t>
  </si>
  <si>
    <t>- Versicherung Investition</t>
  </si>
  <si>
    <t>IST</t>
  </si>
  <si>
    <t>PLAN II</t>
  </si>
  <si>
    <t>PLAN I</t>
  </si>
  <si>
    <t>VERGLEICH DER BETRIEBSPLÄNE</t>
  </si>
  <si>
    <t>Kostenzunahme</t>
  </si>
  <si>
    <t>Leistungszunahme</t>
  </si>
  <si>
    <t>Leistungsminderung</t>
  </si>
  <si>
    <t>Kostenminderung</t>
  </si>
  <si>
    <t>Änderung des kalk. Betriebsergebnisses in €/Betrieb</t>
  </si>
  <si>
    <t>Differenzrechnung: Plan 1 zu IST</t>
  </si>
  <si>
    <t>Änderung des Einkommens</t>
  </si>
  <si>
    <t>Weitere Kennzahlen</t>
  </si>
  <si>
    <t>Arbeitszeit</t>
  </si>
  <si>
    <t>Investitionssumme</t>
  </si>
  <si>
    <t>PLAN III</t>
  </si>
  <si>
    <t>Buchwert Anlageverm.</t>
  </si>
  <si>
    <t>Investition</t>
  </si>
  <si>
    <t>Gebäude</t>
  </si>
  <si>
    <t>Stall - Fremdkapital</t>
  </si>
  <si>
    <t>Technik - Eigenkapital</t>
  </si>
  <si>
    <t>Instandhaltung Technik</t>
  </si>
  <si>
    <t>Versicherung Gebäude</t>
  </si>
  <si>
    <t>Speise-kartoffel</t>
  </si>
  <si>
    <t>Speisekartoffel max.</t>
  </si>
  <si>
    <t>8 ha</t>
  </si>
  <si>
    <t>Arbeitszeit max.</t>
  </si>
  <si>
    <t>Sommergerste max.</t>
  </si>
  <si>
    <t>Zinsansatz Eigen-kapital</t>
  </si>
  <si>
    <t>Zinssatz Fremd-kapital</t>
  </si>
  <si>
    <t>Finan-zierung Eigen-kapital</t>
  </si>
  <si>
    <t>Finan-zierung Fremd-kapital</t>
  </si>
  <si>
    <t>Mahl-weizen</t>
  </si>
  <si>
    <t>Körner-mais</t>
  </si>
  <si>
    <t>Winter-raps</t>
  </si>
  <si>
    <t>= Überdeckung Verbrauch</t>
  </si>
  <si>
    <t>Schweinemast (Betriebsplan 1)</t>
  </si>
  <si>
    <t>Schweinemast</t>
  </si>
  <si>
    <t>DB in € pro Schwein</t>
  </si>
  <si>
    <t>Umtriebe</t>
  </si>
  <si>
    <t>Akh je Schwein</t>
  </si>
  <si>
    <t>Stallplätze</t>
  </si>
  <si>
    <t>Bedarf an kg CCM pro Schwein</t>
  </si>
  <si>
    <t>Ertrag CCM in kg/ha</t>
  </si>
  <si>
    <t>Weizen, Mais max.</t>
  </si>
  <si>
    <t>Förderfähige Fläche</t>
  </si>
  <si>
    <t>SVS</t>
  </si>
  <si>
    <t>Bio-betrieb</t>
  </si>
  <si>
    <t>nein</t>
  </si>
  <si>
    <t>Soja-bohne</t>
  </si>
  <si>
    <t>Pacht-kosten</t>
  </si>
  <si>
    <t>Absch. Ma-schinen</t>
  </si>
  <si>
    <t xml:space="preserve">Abschr. Gebäude </t>
  </si>
  <si>
    <t>Sachver-sicher-ungen</t>
  </si>
  <si>
    <t>Außer-betr. Einkünfte</t>
  </si>
  <si>
    <t>Be-trieb</t>
  </si>
  <si>
    <t>Bio-prämie</t>
  </si>
  <si>
    <t>- SVS</t>
  </si>
  <si>
    <t>= ELuF abzüglich SVS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</si>
</sst>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&quot;"/>
    <numFmt numFmtId="165" formatCode="mmm/yyyy"/>
    <numFmt numFmtId="166" formatCode="[$-C07]dddd\,\ dd\.\ mmmm\ yyyy"/>
    <numFmt numFmtId="167" formatCode="0.0"/>
    <numFmt numFmtId="168" formatCode="#,##0.0&quot; &quot;"/>
    <numFmt numFmtId="169" formatCode="#,##0.00&quot; &quot;"/>
    <numFmt numFmtId="170" formatCode="#,##0\ [$€-1];[Red]\-#,##0\ [$€-1]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_-&quot;öS&quot;\ * #,##0_-;\-&quot;öS&quot;\ * #,##0_-;_-&quot;öS&quot;\ * &quot;-&quot;??_-;_-@_-"/>
    <numFmt numFmtId="175" formatCode="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%"/>
    <numFmt numFmtId="185" formatCode="#,##0.0&quot;  &quot;"/>
    <numFmt numFmtId="186" formatCode="General_)"/>
    <numFmt numFmtId="187" formatCode="0.00_)"/>
    <numFmt numFmtId="188" formatCode="_-* #,##0.00\ _Ö_S_-;\-* #,##0.00\ _Ö_S_-;_-* &quot;-&quot;??\ _Ö_S_-;_-@_-"/>
    <numFmt numFmtId="189" formatCode="#,##0.0"/>
    <numFmt numFmtId="190" formatCode="&quot;€&quot;\ #,##0.00"/>
    <numFmt numFmtId="191" formatCode="#,##0.00&quot;  &quot;"/>
    <numFmt numFmtId="192" formatCode="_-* #,##0.0\ _€_-;\-* #,##0.0\ _€_-;_-* &quot;-&quot;??\ _€_-;_-@_-"/>
    <numFmt numFmtId="193" formatCode="_-* #,##0\ _€_-;\-* #,##0\ _€_-;_-* &quot;-&quot;??\ _€_-;_-@_-"/>
    <numFmt numFmtId="194" formatCode="#,##0&quot;   &quot;"/>
    <numFmt numFmtId="195" formatCode="#,##0.0&quot;   &quot;"/>
    <numFmt numFmtId="196" formatCode="#,##0&quot;  &quot;"/>
    <numFmt numFmtId="197" formatCode="_-* #,##0_-;\-* #,##0_-;_-* &quot;-&quot;?_-;_-@_-"/>
    <numFmt numFmtId="198" formatCode="#,##0&quot;    &quot;"/>
    <numFmt numFmtId="199" formatCode="#,##0.000&quot;  &quot;"/>
    <numFmt numFmtId="200" formatCode="0.0000"/>
    <numFmt numFmtId="201" formatCode="#,##0.000&quot; &quot;"/>
    <numFmt numFmtId="202" formatCode="#,##0&quot;&quot;"/>
    <numFmt numFmtId="203" formatCode="#,##0.000"/>
    <numFmt numFmtId="204" formatCode="0.00000"/>
    <numFmt numFmtId="205" formatCode="0.0000000"/>
    <numFmt numFmtId="206" formatCode="0.000000"/>
    <numFmt numFmtId="207" formatCode="&quot;€&quot;\ #,##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_-[$€]\ * #,##0.00_-;\-[$€]\ * #,##0.00_-;_-[$€]\ * &quot;-&quot;??_-;_-@_-"/>
    <numFmt numFmtId="213" formatCode="0.00000%"/>
    <numFmt numFmtId="214" formatCode="#,##0\ &quot;(Ertrag)&quot;"/>
    <numFmt numFmtId="215" formatCode="#,##0\ &quot;(Aufwand)&quot;"/>
    <numFmt numFmtId="216" formatCode="#,##0\ &quot;Jahre&quot;"/>
    <numFmt numFmtId="217" formatCode="#,##0\ &quot;(Aufw.)&quot;"/>
    <numFmt numFmtId="218" formatCode="_-* #,##0.000_-;\-* #,##0.000_-;_-* &quot;-&quot;??_-;_-@_-"/>
    <numFmt numFmtId="219" formatCode="#,##0_ ;\-#,##0\ "/>
    <numFmt numFmtId="220" formatCode="#,##0\ &quot;ha&quot;"/>
    <numFmt numFmtId="221" formatCode="#,##0\ &quot;AKh&quot;"/>
    <numFmt numFmtId="222" formatCode="_-* #,##0.0000_-;\-* #,##0.0000_-;_-* &quot;-&quot;??_-;_-@_-"/>
    <numFmt numFmtId="223" formatCode="_-* #,##0.00000_-;\-* #,##0.00000_-;_-* &quot;-&quot;??_-;_-@_-"/>
    <numFmt numFmtId="224" formatCode="#,##0.0;[Red]\-#,##0.0"/>
    <numFmt numFmtId="225" formatCode="#,##0.0,&quot;ha&quot;"/>
    <numFmt numFmtId="226" formatCode="#,###\8.0,&quot;ha&quot;"/>
    <numFmt numFmtId="227" formatCode="#,##0.0_ ;\-#,##0.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0"/>
      <color indexed="18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4"/>
      <color indexed="53"/>
      <name val="Calibri"/>
      <family val="2"/>
    </font>
    <font>
      <b/>
      <sz val="24"/>
      <color indexed="62"/>
      <name val="Calibri"/>
      <family val="2"/>
    </font>
    <font>
      <i/>
      <sz val="10"/>
      <name val="Calibri"/>
      <family val="2"/>
    </font>
    <font>
      <b/>
      <sz val="20"/>
      <color indexed="62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8"/>
      <color theme="6" tint="-0.4999699890613556"/>
      <name val="Calibri"/>
      <family val="2"/>
    </font>
    <font>
      <sz val="18"/>
      <color theme="6" tint="-0.4999699890613556"/>
      <name val="Calibri"/>
      <family val="2"/>
    </font>
    <font>
      <b/>
      <sz val="10"/>
      <color theme="3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10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0" fillId="0" borderId="0" xfId="55" applyFont="1" applyFill="1" applyBorder="1">
      <alignment/>
      <protection/>
    </xf>
    <xf numFmtId="0" fontId="22" fillId="0" borderId="10" xfId="55" applyFont="1" applyFill="1" applyBorder="1" applyAlignment="1">
      <alignment/>
      <protection/>
    </xf>
    <xf numFmtId="0" fontId="20" fillId="33" borderId="0" xfId="55" applyFont="1" applyFill="1" applyBorder="1">
      <alignment/>
      <protection/>
    </xf>
    <xf numFmtId="171" fontId="20" fillId="0" borderId="0" xfId="48" applyNumberFormat="1" applyFont="1" applyBorder="1" applyAlignment="1">
      <alignment/>
    </xf>
    <xf numFmtId="171" fontId="20" fillId="0" borderId="0" xfId="55" applyNumberFormat="1" applyFont="1" applyBorder="1">
      <alignment/>
      <protection/>
    </xf>
    <xf numFmtId="0" fontId="24" fillId="0" borderId="0" xfId="55" applyFont="1" applyFill="1" applyBorder="1">
      <alignment/>
      <protection/>
    </xf>
    <xf numFmtId="0" fontId="22" fillId="0" borderId="0" xfId="55" applyFont="1" applyFill="1" applyBorder="1">
      <alignment/>
      <protection/>
    </xf>
    <xf numFmtId="49" fontId="3" fillId="0" borderId="11" xfId="55" applyNumberFormat="1" applyFont="1" applyFill="1" applyBorder="1" applyAlignment="1">
      <alignment horizontal="left" wrapText="1"/>
      <protection/>
    </xf>
    <xf numFmtId="3" fontId="3" fillId="0" borderId="11" xfId="55" applyNumberFormat="1" applyFont="1" applyFill="1" applyBorder="1" applyAlignment="1">
      <alignment horizontal="right" wrapText="1"/>
      <protection/>
    </xf>
    <xf numFmtId="49" fontId="3" fillId="0" borderId="12" xfId="55" applyNumberFormat="1" applyFont="1" applyFill="1" applyBorder="1" applyAlignment="1">
      <alignment horizontal="left" wrapText="1"/>
      <protection/>
    </xf>
    <xf numFmtId="3" fontId="3" fillId="0" borderId="12" xfId="55" applyNumberFormat="1" applyFont="1" applyFill="1" applyBorder="1" applyAlignment="1">
      <alignment horizontal="right" wrapText="1"/>
      <protection/>
    </xf>
    <xf numFmtId="0" fontId="20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  <xf numFmtId="0" fontId="22" fillId="0" borderId="13" xfId="55" applyFont="1" applyFill="1" applyBorder="1">
      <alignment/>
      <protection/>
    </xf>
    <xf numFmtId="0" fontId="22" fillId="0" borderId="13" xfId="55" applyFont="1" applyFill="1" applyBorder="1" applyAlignment="1">
      <alignment horizontal="center" vertical="center"/>
      <protection/>
    </xf>
    <xf numFmtId="0" fontId="22" fillId="0" borderId="14" xfId="55" applyFont="1" applyFill="1" applyBorder="1">
      <alignment/>
      <protection/>
    </xf>
    <xf numFmtId="0" fontId="24" fillId="0" borderId="10" xfId="55" applyFont="1" applyFill="1" applyBorder="1">
      <alignment/>
      <protection/>
    </xf>
    <xf numFmtId="0" fontId="24" fillId="0" borderId="10" xfId="55" applyFont="1" applyFill="1" applyBorder="1" applyAlignment="1">
      <alignment horizontal="center"/>
      <protection/>
    </xf>
    <xf numFmtId="0" fontId="23" fillId="0" borderId="0" xfId="55" applyFont="1" applyFill="1" applyBorder="1">
      <alignment/>
      <protection/>
    </xf>
    <xf numFmtId="0" fontId="22" fillId="0" borderId="15" xfId="55" applyFont="1" applyFill="1" applyBorder="1">
      <alignment/>
      <protection/>
    </xf>
    <xf numFmtId="0" fontId="22" fillId="0" borderId="12" xfId="55" applyFont="1" applyFill="1" applyBorder="1">
      <alignment/>
      <protection/>
    </xf>
    <xf numFmtId="0" fontId="22" fillId="0" borderId="14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Border="1" applyAlignment="1">
      <alignment horizontal="center"/>
      <protection/>
    </xf>
    <xf numFmtId="3" fontId="24" fillId="0" borderId="0" xfId="55" applyNumberFormat="1" applyFont="1" applyFill="1" applyBorder="1" applyAlignment="1">
      <alignment horizontal="right" wrapText="1"/>
      <protection/>
    </xf>
    <xf numFmtId="0" fontId="24" fillId="0" borderId="0" xfId="55" applyFont="1" applyFill="1" applyBorder="1" applyAlignment="1">
      <alignment horizontal="left" wrapText="1"/>
      <protection/>
    </xf>
    <xf numFmtId="3" fontId="3" fillId="0" borderId="14" xfId="55" applyNumberFormat="1" applyFont="1" applyFill="1" applyBorder="1" applyAlignment="1">
      <alignment horizontal="right" wrapText="1"/>
      <protection/>
    </xf>
    <xf numFmtId="3" fontId="22" fillId="0" borderId="14" xfId="48" applyNumberFormat="1" applyFont="1" applyFill="1" applyBorder="1" applyAlignment="1">
      <alignment horizontal="center" vertical="center"/>
    </xf>
    <xf numFmtId="3" fontId="22" fillId="0" borderId="14" xfId="55" applyNumberFormat="1" applyFont="1" applyFill="1" applyBorder="1">
      <alignment/>
      <protection/>
    </xf>
    <xf numFmtId="184" fontId="22" fillId="0" borderId="14" xfId="48" applyNumberFormat="1" applyFont="1" applyFill="1" applyBorder="1" applyAlignment="1">
      <alignment horizontal="center" vertical="center"/>
    </xf>
    <xf numFmtId="0" fontId="24" fillId="0" borderId="0" xfId="55" applyFont="1" applyBorder="1" applyAlignment="1">
      <alignment textRotation="90"/>
      <protection/>
    </xf>
    <xf numFmtId="0" fontId="24" fillId="0" borderId="0" xfId="55" applyFont="1" applyBorder="1">
      <alignment/>
      <protection/>
    </xf>
    <xf numFmtId="0" fontId="24" fillId="0" borderId="0" xfId="55" applyFont="1" applyBorder="1" applyAlignment="1">
      <alignment horizontal="center" textRotation="90" wrapText="1"/>
      <protection/>
    </xf>
    <xf numFmtId="172" fontId="22" fillId="0" borderId="13" xfId="48" applyNumberFormat="1" applyFont="1" applyFill="1" applyBorder="1" applyAlignment="1">
      <alignment horizontal="right"/>
    </xf>
    <xf numFmtId="172" fontId="22" fillId="0" borderId="13" xfId="48" applyNumberFormat="1" applyFont="1" applyBorder="1" applyAlignment="1">
      <alignment horizontal="right"/>
    </xf>
    <xf numFmtId="172" fontId="22" fillId="0" borderId="14" xfId="48" applyNumberFormat="1" applyFont="1" applyFill="1" applyBorder="1" applyAlignment="1">
      <alignment horizontal="right"/>
    </xf>
    <xf numFmtId="171" fontId="22" fillId="0" borderId="13" xfId="48" applyNumberFormat="1" applyFont="1" applyFill="1" applyBorder="1" applyAlignment="1">
      <alignment horizontal="right"/>
    </xf>
    <xf numFmtId="171" fontId="22" fillId="0" borderId="14" xfId="48" applyNumberFormat="1" applyFont="1" applyFill="1" applyBorder="1" applyAlignment="1">
      <alignment horizontal="right"/>
    </xf>
    <xf numFmtId="171" fontId="22" fillId="0" borderId="14" xfId="48" applyNumberFormat="1" applyFont="1" applyBorder="1" applyAlignment="1">
      <alignment horizontal="right"/>
    </xf>
    <xf numFmtId="171" fontId="22" fillId="0" borderId="13" xfId="48" applyNumberFormat="1" applyFont="1" applyBorder="1" applyAlignment="1">
      <alignment horizontal="right"/>
    </xf>
    <xf numFmtId="171" fontId="24" fillId="0" borderId="10" xfId="48" applyNumberFormat="1" applyFont="1" applyFill="1" applyBorder="1" applyAlignment="1">
      <alignment horizontal="right"/>
    </xf>
    <xf numFmtId="220" fontId="21" fillId="0" borderId="0" xfId="0" applyNumberFormat="1" applyFont="1" applyAlignment="1">
      <alignment/>
    </xf>
    <xf numFmtId="22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72" fontId="21" fillId="0" borderId="0" xfId="48" applyNumberFormat="1" applyFont="1" applyAlignment="1">
      <alignment/>
    </xf>
    <xf numFmtId="9" fontId="22" fillId="0" borderId="15" xfId="48" applyNumberFormat="1" applyFont="1" applyFill="1" applyBorder="1" applyAlignment="1">
      <alignment horizontal="right"/>
    </xf>
    <xf numFmtId="9" fontId="22" fillId="0" borderId="15" xfId="48" applyNumberFormat="1" applyFont="1" applyBorder="1" applyAlignment="1">
      <alignment horizontal="right"/>
    </xf>
    <xf numFmtId="9" fontId="22" fillId="0" borderId="13" xfId="48" applyNumberFormat="1" applyFont="1" applyFill="1" applyBorder="1" applyAlignment="1">
      <alignment horizontal="right"/>
    </xf>
    <xf numFmtId="9" fontId="22" fillId="0" borderId="13" xfId="48" applyNumberFormat="1" applyFont="1" applyBorder="1" applyAlignment="1">
      <alignment horizontal="right"/>
    </xf>
    <xf numFmtId="9" fontId="22" fillId="0" borderId="14" xfId="48" applyNumberFormat="1" applyFont="1" applyFill="1" applyBorder="1" applyAlignment="1">
      <alignment horizontal="right"/>
    </xf>
    <xf numFmtId="9" fontId="22" fillId="0" borderId="14" xfId="48" applyNumberFormat="1" applyFont="1" applyBorder="1" applyAlignment="1">
      <alignment horizontal="right"/>
    </xf>
    <xf numFmtId="0" fontId="24" fillId="0" borderId="14" xfId="55" applyFont="1" applyFill="1" applyBorder="1">
      <alignment/>
      <protection/>
    </xf>
    <xf numFmtId="172" fontId="24" fillId="0" borderId="14" xfId="48" applyNumberFormat="1" applyFont="1" applyFill="1" applyBorder="1" applyAlignment="1">
      <alignment horizontal="right"/>
    </xf>
    <xf numFmtId="172" fontId="24" fillId="0" borderId="14" xfId="48" applyNumberFormat="1" applyFont="1" applyBorder="1" applyAlignment="1">
      <alignment horizontal="right"/>
    </xf>
    <xf numFmtId="0" fontId="24" fillId="0" borderId="10" xfId="55" applyFont="1" applyBorder="1" applyAlignment="1">
      <alignment horizontal="center" vertical="center" wrapText="1"/>
      <protection/>
    </xf>
    <xf numFmtId="171" fontId="22" fillId="0" borderId="15" xfId="48" applyNumberFormat="1" applyFont="1" applyFill="1" applyBorder="1" applyAlignment="1">
      <alignment horizontal="right"/>
    </xf>
    <xf numFmtId="171" fontId="22" fillId="0" borderId="15" xfId="48" applyNumberFormat="1" applyFont="1" applyBorder="1" applyAlignment="1">
      <alignment horizontal="right"/>
    </xf>
    <xf numFmtId="0" fontId="22" fillId="0" borderId="0" xfId="55" applyFont="1" applyBorder="1" applyAlignment="1">
      <alignment vertical="center" wrapText="1"/>
      <protection/>
    </xf>
    <xf numFmtId="171" fontId="22" fillId="0" borderId="0" xfId="48" applyNumberFormat="1" applyFont="1" applyFill="1" applyBorder="1" applyAlignment="1">
      <alignment/>
    </xf>
    <xf numFmtId="171" fontId="22" fillId="0" borderId="14" xfId="48" applyNumberFormat="1" applyFont="1" applyFill="1" applyBorder="1" applyAlignment="1">
      <alignment vertical="center" wrapText="1"/>
    </xf>
    <xf numFmtId="171" fontId="22" fillId="0" borderId="14" xfId="48" applyNumberFormat="1" applyFont="1" applyFill="1" applyBorder="1" applyAlignment="1">
      <alignment horizontal="center" vertical="center" wrapText="1"/>
    </xf>
    <xf numFmtId="0" fontId="24" fillId="0" borderId="10" xfId="55" applyFont="1" applyFill="1" applyBorder="1" applyAlignment="1">
      <alignment vertical="center" wrapText="1"/>
      <protection/>
    </xf>
    <xf numFmtId="0" fontId="24" fillId="0" borderId="10" xfId="55" applyFont="1" applyFill="1" applyBorder="1" applyAlignment="1">
      <alignment vertical="center"/>
      <protection/>
    </xf>
    <xf numFmtId="171" fontId="24" fillId="0" borderId="14" xfId="48" applyNumberFormat="1" applyFont="1" applyBorder="1" applyAlignment="1">
      <alignment vertical="center" wrapText="1"/>
    </xf>
    <xf numFmtId="0" fontId="8" fillId="0" borderId="0" xfId="55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top" wrapText="1"/>
      <protection/>
    </xf>
    <xf numFmtId="3" fontId="22" fillId="34" borderId="14" xfId="48" applyNumberFormat="1" applyFont="1" applyFill="1" applyBorder="1" applyAlignment="1">
      <alignment horizontal="center" vertical="center"/>
    </xf>
    <xf numFmtId="3" fontId="22" fillId="34" borderId="14" xfId="55" applyNumberFormat="1" applyFont="1" applyFill="1" applyBorder="1">
      <alignment/>
      <protection/>
    </xf>
    <xf numFmtId="0" fontId="22" fillId="34" borderId="13" xfId="55" applyFont="1" applyFill="1" applyBorder="1" applyAlignment="1">
      <alignment horizontal="center" vertical="center"/>
      <protection/>
    </xf>
    <xf numFmtId="0" fontId="54" fillId="0" borderId="0" xfId="55" applyFont="1" applyFill="1" applyBorder="1">
      <alignment/>
      <protection/>
    </xf>
    <xf numFmtId="171" fontId="22" fillId="0" borderId="10" xfId="48" applyNumberFormat="1" applyFont="1" applyFill="1" applyBorder="1" applyAlignment="1">
      <alignment horizontal="right"/>
    </xf>
    <xf numFmtId="171" fontId="24" fillId="0" borderId="10" xfId="48" applyNumberFormat="1" applyFont="1" applyBorder="1" applyAlignment="1">
      <alignment horizontal="right"/>
    </xf>
    <xf numFmtId="171" fontId="23" fillId="0" borderId="0" xfId="48" applyNumberFormat="1" applyFont="1" applyBorder="1" applyAlignment="1">
      <alignment/>
    </xf>
    <xf numFmtId="171" fontId="23" fillId="0" borderId="0" xfId="55" applyNumberFormat="1" applyFont="1" applyBorder="1">
      <alignment/>
      <protection/>
    </xf>
    <xf numFmtId="171" fontId="22" fillId="34" borderId="13" xfId="48" applyNumberFormat="1" applyFont="1" applyFill="1" applyBorder="1" applyAlignment="1">
      <alignment horizontal="right"/>
    </xf>
    <xf numFmtId="171" fontId="22" fillId="34" borderId="14" xfId="48" applyNumberFormat="1" applyFont="1" applyFill="1" applyBorder="1" applyAlignment="1">
      <alignment horizontal="right"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 applyAlignment="1">
      <alignment horizontal="center" vertical="top"/>
      <protection/>
    </xf>
    <xf numFmtId="0" fontId="55" fillId="0" borderId="0" xfId="55" applyFont="1" applyFill="1" applyBorder="1" applyAlignment="1">
      <alignment/>
      <protection/>
    </xf>
    <xf numFmtId="0" fontId="55" fillId="0" borderId="0" xfId="55" applyFont="1" applyFill="1" applyBorder="1" applyAlignment="1">
      <alignment horizontal="center"/>
      <protection/>
    </xf>
    <xf numFmtId="0" fontId="56" fillId="0" borderId="0" xfId="55" applyFont="1" applyFill="1" applyBorder="1" applyAlignment="1">
      <alignment/>
      <protection/>
    </xf>
    <xf numFmtId="189" fontId="22" fillId="0" borderId="14" xfId="48" applyNumberFormat="1" applyFont="1" applyFill="1" applyBorder="1" applyAlignment="1">
      <alignment horizontal="center" vertical="center"/>
    </xf>
    <xf numFmtId="0" fontId="57" fillId="0" borderId="0" xfId="55" applyFont="1" applyBorder="1">
      <alignment/>
      <protection/>
    </xf>
    <xf numFmtId="0" fontId="20" fillId="0" borderId="16" xfId="55" applyFont="1" applyFill="1" applyBorder="1">
      <alignment/>
      <protection/>
    </xf>
    <xf numFmtId="185" fontId="20" fillId="0" borderId="0" xfId="55" applyNumberFormat="1" applyFont="1" applyFill="1" applyBorder="1" applyAlignment="1">
      <alignment horizontal="right"/>
      <protection/>
    </xf>
    <xf numFmtId="196" fontId="20" fillId="0" borderId="0" xfId="55" applyNumberFormat="1" applyFont="1" applyFill="1" applyBorder="1">
      <alignment/>
      <protection/>
    </xf>
    <xf numFmtId="196" fontId="23" fillId="0" borderId="0" xfId="55" applyNumberFormat="1" applyFont="1" applyFill="1" applyBorder="1">
      <alignment/>
      <protection/>
    </xf>
    <xf numFmtId="49" fontId="8" fillId="0" borderId="10" xfId="55" applyNumberFormat="1" applyFont="1" applyFill="1" applyBorder="1" applyAlignment="1">
      <alignment horizontal="left" wrapText="1"/>
      <protection/>
    </xf>
    <xf numFmtId="49" fontId="3" fillId="0" borderId="17" xfId="55" applyNumberFormat="1" applyFont="1" applyFill="1" applyBorder="1" applyAlignment="1">
      <alignment horizontal="left" wrapText="1"/>
      <protection/>
    </xf>
    <xf numFmtId="3" fontId="3" fillId="0" borderId="17" xfId="55" applyNumberFormat="1" applyFont="1" applyFill="1" applyBorder="1" applyAlignment="1">
      <alignment horizontal="right" wrapText="1"/>
      <protection/>
    </xf>
    <xf numFmtId="49" fontId="3" fillId="0" borderId="14" xfId="55" applyNumberFormat="1" applyFont="1" applyFill="1" applyBorder="1" applyAlignment="1">
      <alignment horizontal="left" wrapText="1"/>
      <protection/>
    </xf>
    <xf numFmtId="9" fontId="20" fillId="0" borderId="0" xfId="55" applyNumberFormat="1" applyFont="1" applyFill="1" applyBorder="1" applyAlignment="1">
      <alignment horizontal="left"/>
      <protection/>
    </xf>
    <xf numFmtId="49" fontId="22" fillId="0" borderId="15" xfId="55" applyNumberFormat="1" applyFont="1" applyFill="1" applyBorder="1" applyAlignment="1">
      <alignment horizontal="left" wrapText="1"/>
      <protection/>
    </xf>
    <xf numFmtId="3" fontId="3" fillId="0" borderId="15" xfId="55" applyNumberFormat="1" applyFont="1" applyFill="1" applyBorder="1" applyAlignment="1">
      <alignment horizontal="right" wrapText="1"/>
      <protection/>
    </xf>
    <xf numFmtId="49" fontId="22" fillId="0" borderId="14" xfId="55" applyNumberFormat="1" applyFont="1" applyFill="1" applyBorder="1" applyAlignment="1">
      <alignment horizontal="left" wrapText="1"/>
      <protection/>
    </xf>
    <xf numFmtId="3" fontId="8" fillId="4" borderId="10" xfId="55" applyNumberFormat="1" applyFont="1" applyFill="1" applyBorder="1" applyAlignment="1">
      <alignment horizontal="right" wrapText="1"/>
      <protection/>
    </xf>
    <xf numFmtId="189" fontId="8" fillId="4" borderId="10" xfId="55" applyNumberFormat="1" applyFont="1" applyFill="1" applyBorder="1" applyAlignment="1">
      <alignment horizontal="right" wrapText="1"/>
      <protection/>
    </xf>
    <xf numFmtId="49" fontId="24" fillId="4" borderId="10" xfId="55" applyNumberFormat="1" applyFont="1" applyFill="1" applyBorder="1" applyAlignment="1" quotePrefix="1">
      <alignment horizontal="left" wrapText="1"/>
      <protection/>
    </xf>
    <xf numFmtId="49" fontId="22" fillId="0" borderId="15" xfId="55" applyNumberFormat="1" applyFont="1" applyFill="1" applyBorder="1" applyAlignment="1" quotePrefix="1">
      <alignment horizontal="left" wrapText="1"/>
      <protection/>
    </xf>
    <xf numFmtId="0" fontId="24" fillId="0" borderId="18" xfId="55" applyFont="1" applyFill="1" applyBorder="1" applyAlignment="1">
      <alignment horizontal="left" wrapText="1"/>
      <protection/>
    </xf>
    <xf numFmtId="0" fontId="54" fillId="0" borderId="19" xfId="55" applyFont="1" applyFill="1" applyBorder="1">
      <alignment/>
      <protection/>
    </xf>
    <xf numFmtId="0" fontId="58" fillId="0" borderId="19" xfId="55" applyFont="1" applyFill="1" applyBorder="1">
      <alignment/>
      <protection/>
    </xf>
    <xf numFmtId="0" fontId="8" fillId="0" borderId="18" xfId="55" applyFont="1" applyFill="1" applyBorder="1" applyAlignment="1">
      <alignment horizontal="left" wrapText="1"/>
      <protection/>
    </xf>
    <xf numFmtId="0" fontId="59" fillId="0" borderId="19" xfId="55" applyFont="1" applyFill="1" applyBorder="1">
      <alignment/>
      <protection/>
    </xf>
    <xf numFmtId="0" fontId="22" fillId="0" borderId="18" xfId="55" applyFont="1" applyFill="1" applyBorder="1">
      <alignment/>
      <protection/>
    </xf>
    <xf numFmtId="0" fontId="60" fillId="0" borderId="19" xfId="55" applyFont="1" applyFill="1" applyBorder="1">
      <alignment/>
      <protection/>
    </xf>
    <xf numFmtId="0" fontId="61" fillId="0" borderId="19" xfId="55" applyFont="1" applyFill="1" applyBorder="1">
      <alignment/>
      <protection/>
    </xf>
    <xf numFmtId="0" fontId="20" fillId="0" borderId="19" xfId="55" applyFont="1" applyFill="1" applyBorder="1">
      <alignment/>
      <protection/>
    </xf>
    <xf numFmtId="0" fontId="20" fillId="0" borderId="19" xfId="55" applyFont="1" applyFill="1" applyBorder="1" applyAlignment="1">
      <alignment horizontal="center"/>
      <protection/>
    </xf>
    <xf numFmtId="171" fontId="22" fillId="0" borderId="20" xfId="48" applyNumberFormat="1" applyFont="1" applyFill="1" applyBorder="1" applyAlignment="1">
      <alignment horizontal="right"/>
    </xf>
    <xf numFmtId="171" fontId="22" fillId="0" borderId="11" xfId="48" applyNumberFormat="1" applyFont="1" applyFill="1" applyBorder="1" applyAlignment="1">
      <alignment horizontal="right"/>
    </xf>
    <xf numFmtId="171" fontId="22" fillId="0" borderId="12" xfId="48" applyNumberFormat="1" applyFont="1" applyFill="1" applyBorder="1" applyAlignment="1">
      <alignment horizontal="right"/>
    </xf>
    <xf numFmtId="0" fontId="62" fillId="0" borderId="0" xfId="55" applyFont="1" applyFill="1" applyBorder="1" applyAlignment="1">
      <alignment/>
      <protection/>
    </xf>
    <xf numFmtId="171" fontId="22" fillId="0" borderId="15" xfId="55" applyNumberFormat="1" applyFont="1" applyBorder="1">
      <alignment/>
      <protection/>
    </xf>
    <xf numFmtId="171" fontId="22" fillId="0" borderId="13" xfId="55" applyNumberFormat="1" applyFont="1" applyBorder="1">
      <alignment/>
      <protection/>
    </xf>
    <xf numFmtId="171" fontId="22" fillId="0" borderId="15" xfId="48" applyNumberFormat="1" applyFont="1" applyFill="1" applyBorder="1" applyAlignment="1">
      <alignment horizontal="center"/>
    </xf>
    <xf numFmtId="171" fontId="22" fillId="0" borderId="13" xfId="48" applyNumberFormat="1" applyFont="1" applyFill="1" applyBorder="1" applyAlignment="1">
      <alignment horizontal="center"/>
    </xf>
    <xf numFmtId="171" fontId="20" fillId="0" borderId="0" xfId="48" applyNumberFormat="1" applyFont="1" applyFill="1" applyBorder="1" applyAlignment="1">
      <alignment/>
    </xf>
    <xf numFmtId="43" fontId="22" fillId="0" borderId="0" xfId="48" applyNumberFormat="1" applyFont="1" applyBorder="1" applyAlignment="1">
      <alignment/>
    </xf>
    <xf numFmtId="171" fontId="24" fillId="6" borderId="10" xfId="48" applyNumberFormat="1" applyFont="1" applyFill="1" applyBorder="1" applyAlignment="1">
      <alignment horizontal="right"/>
    </xf>
    <xf numFmtId="43" fontId="24" fillId="6" borderId="10" xfId="48" applyNumberFormat="1" applyFont="1" applyFill="1" applyBorder="1" applyAlignment="1">
      <alignment horizontal="right"/>
    </xf>
    <xf numFmtId="171" fontId="24" fillId="6" borderId="10" xfId="48" applyNumberFormat="1" applyFont="1" applyFill="1" applyBorder="1" applyAlignment="1">
      <alignment horizontal="center"/>
    </xf>
    <xf numFmtId="171" fontId="24" fillId="3" borderId="10" xfId="48" applyNumberFormat="1" applyFont="1" applyFill="1" applyBorder="1" applyAlignment="1">
      <alignment horizontal="right"/>
    </xf>
    <xf numFmtId="171" fontId="24" fillId="3" borderId="10" xfId="55" applyNumberFormat="1" applyFont="1" applyFill="1" applyBorder="1">
      <alignment/>
      <protection/>
    </xf>
    <xf numFmtId="49" fontId="8" fillId="4" borderId="10" xfId="55" applyNumberFormat="1" applyFont="1" applyFill="1" applyBorder="1" applyAlignment="1">
      <alignment horizontal="left" wrapText="1"/>
      <protection/>
    </xf>
    <xf numFmtId="3" fontId="22" fillId="30" borderId="14" xfId="55" applyNumberFormat="1" applyFont="1" applyFill="1" applyBorder="1">
      <alignment/>
      <protection/>
    </xf>
    <xf numFmtId="171" fontId="22" fillId="30" borderId="14" xfId="48" applyNumberFormat="1" applyFont="1" applyFill="1" applyBorder="1" applyAlignment="1">
      <alignment vertical="center" wrapText="1"/>
    </xf>
    <xf numFmtId="0" fontId="34" fillId="0" borderId="0" xfId="55" applyFont="1" applyFill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22" fillId="0" borderId="17" xfId="55" applyFont="1" applyFill="1" applyBorder="1">
      <alignment/>
      <protection/>
    </xf>
    <xf numFmtId="171" fontId="22" fillId="0" borderId="17" xfId="48" applyNumberFormat="1" applyFont="1" applyFill="1" applyBorder="1" applyAlignment="1">
      <alignment horizontal="right"/>
    </xf>
    <xf numFmtId="171" fontId="22" fillId="34" borderId="17" xfId="48" applyNumberFormat="1" applyFont="1" applyFill="1" applyBorder="1" applyAlignment="1">
      <alignment horizontal="right"/>
    </xf>
    <xf numFmtId="171" fontId="22" fillId="34" borderId="12" xfId="48" applyNumberFormat="1" applyFont="1" applyFill="1" applyBorder="1" applyAlignment="1">
      <alignment horizontal="right"/>
    </xf>
    <xf numFmtId="49" fontId="3" fillId="0" borderId="14" xfId="55" applyNumberFormat="1" applyFont="1" applyFill="1" applyBorder="1" applyAlignment="1" quotePrefix="1">
      <alignment horizontal="left" wrapText="1"/>
      <protection/>
    </xf>
    <xf numFmtId="49" fontId="3" fillId="0" borderId="15" xfId="55" applyNumberFormat="1" applyFont="1" applyFill="1" applyBorder="1" applyAlignment="1">
      <alignment horizontal="left" wrapText="1"/>
      <protection/>
    </xf>
    <xf numFmtId="49" fontId="3" fillId="0" borderId="13" xfId="55" applyNumberFormat="1" applyFont="1" applyFill="1" applyBorder="1" applyAlignment="1" quotePrefix="1">
      <alignment horizontal="left" wrapText="1"/>
      <protection/>
    </xf>
    <xf numFmtId="0" fontId="24" fillId="0" borderId="10" xfId="55" applyFont="1" applyFill="1" applyBorder="1" applyAlignment="1">
      <alignment/>
      <protection/>
    </xf>
    <xf numFmtId="0" fontId="22" fillId="0" borderId="20" xfId="55" applyFont="1" applyFill="1" applyBorder="1" applyAlignment="1" quotePrefix="1">
      <alignment/>
      <protection/>
    </xf>
    <xf numFmtId="0" fontId="22" fillId="0" borderId="11" xfId="55" applyFont="1" applyFill="1" applyBorder="1" applyAlignment="1" quotePrefix="1">
      <alignment/>
      <protection/>
    </xf>
    <xf numFmtId="0" fontId="22" fillId="0" borderId="12" xfId="55" applyFont="1" applyFill="1" applyBorder="1" applyAlignment="1" quotePrefix="1">
      <alignment/>
      <protection/>
    </xf>
    <xf numFmtId="0" fontId="24" fillId="6" borderId="10" xfId="55" applyFont="1" applyFill="1" applyBorder="1" applyAlignment="1" quotePrefix="1">
      <alignment/>
      <protection/>
    </xf>
    <xf numFmtId="0" fontId="22" fillId="0" borderId="15" xfId="55" applyFont="1" applyFill="1" applyBorder="1" applyAlignment="1">
      <alignment/>
      <protection/>
    </xf>
    <xf numFmtId="0" fontId="22" fillId="0" borderId="13" xfId="55" applyFont="1" applyFill="1" applyBorder="1" applyAlignment="1" quotePrefix="1">
      <alignment/>
      <protection/>
    </xf>
    <xf numFmtId="0" fontId="22" fillId="0" borderId="21" xfId="55" applyFont="1" applyFill="1" applyBorder="1" applyAlignment="1" quotePrefix="1">
      <alignment/>
      <protection/>
    </xf>
    <xf numFmtId="0" fontId="24" fillId="0" borderId="10" xfId="55" applyFont="1" applyFill="1" applyBorder="1" applyAlignment="1" quotePrefix="1">
      <alignment/>
      <protection/>
    </xf>
    <xf numFmtId="0" fontId="22" fillId="0" borderId="16" xfId="55" applyFont="1" applyFill="1" applyBorder="1" applyAlignment="1" quotePrefix="1">
      <alignment/>
      <protection/>
    </xf>
    <xf numFmtId="0" fontId="24" fillId="3" borderId="10" xfId="55" applyFont="1" applyFill="1" applyBorder="1" applyAlignment="1" quotePrefix="1">
      <alignment/>
      <protection/>
    </xf>
    <xf numFmtId="0" fontId="20" fillId="0" borderId="18" xfId="55" applyFont="1" applyBorder="1" applyAlignment="1">
      <alignment/>
      <protection/>
    </xf>
    <xf numFmtId="0" fontId="63" fillId="0" borderId="0" xfId="0" applyFont="1" applyAlignment="1">
      <alignment/>
    </xf>
    <xf numFmtId="172" fontId="8" fillId="4" borderId="10" xfId="48" applyNumberFormat="1" applyFont="1" applyFill="1" applyBorder="1" applyAlignment="1">
      <alignment horizontal="right" wrapText="1"/>
    </xf>
    <xf numFmtId="171" fontId="3" fillId="0" borderId="17" xfId="48" applyNumberFormat="1" applyFont="1" applyFill="1" applyBorder="1" applyAlignment="1">
      <alignment horizontal="right" wrapText="1"/>
    </xf>
    <xf numFmtId="171" fontId="3" fillId="0" borderId="11" xfId="48" applyNumberFormat="1" applyFont="1" applyFill="1" applyBorder="1" applyAlignment="1">
      <alignment horizontal="right" wrapText="1"/>
    </xf>
    <xf numFmtId="171" fontId="3" fillId="0" borderId="12" xfId="48" applyNumberFormat="1" applyFont="1" applyFill="1" applyBorder="1" applyAlignment="1">
      <alignment horizontal="right" wrapText="1"/>
    </xf>
    <xf numFmtId="171" fontId="3" fillId="0" borderId="14" xfId="48" applyNumberFormat="1" applyFont="1" applyFill="1" applyBorder="1" applyAlignment="1">
      <alignment horizontal="right" wrapText="1"/>
    </xf>
    <xf numFmtId="171" fontId="8" fillId="4" borderId="10" xfId="48" applyNumberFormat="1" applyFont="1" applyFill="1" applyBorder="1" applyAlignment="1">
      <alignment horizontal="right" wrapText="1"/>
    </xf>
    <xf numFmtId="171" fontId="3" fillId="0" borderId="15" xfId="48" applyNumberFormat="1" applyFont="1" applyFill="1" applyBorder="1" applyAlignment="1">
      <alignment horizontal="right" wrapText="1"/>
    </xf>
    <xf numFmtId="171" fontId="3" fillId="0" borderId="13" xfId="48" applyNumberFormat="1" applyFont="1" applyFill="1" applyBorder="1" applyAlignment="1">
      <alignment horizontal="right" wrapText="1"/>
    </xf>
    <xf numFmtId="0" fontId="64" fillId="0" borderId="0" xfId="0" applyFont="1" applyAlignment="1">
      <alignment/>
    </xf>
    <xf numFmtId="171" fontId="20" fillId="0" borderId="0" xfId="0" applyNumberFormat="1" applyFont="1" applyAlignment="1">
      <alignment/>
    </xf>
    <xf numFmtId="0" fontId="37" fillId="0" borderId="16" xfId="0" applyFont="1" applyBorder="1" applyAlignment="1">
      <alignment/>
    </xf>
    <xf numFmtId="171" fontId="37" fillId="0" borderId="22" xfId="48" applyNumberFormat="1" applyFont="1" applyBorder="1" applyAlignment="1">
      <alignment/>
    </xf>
    <xf numFmtId="0" fontId="42" fillId="0" borderId="16" xfId="0" applyFont="1" applyBorder="1" applyAlignment="1">
      <alignment/>
    </xf>
    <xf numFmtId="171" fontId="42" fillId="0" borderId="22" xfId="48" applyNumberFormat="1" applyFont="1" applyBorder="1" applyAlignment="1">
      <alignment/>
    </xf>
    <xf numFmtId="171" fontId="42" fillId="0" borderId="22" xfId="0" applyNumberFormat="1" applyFont="1" applyBorder="1" applyAlignment="1">
      <alignment/>
    </xf>
    <xf numFmtId="171" fontId="42" fillId="0" borderId="23" xfId="0" applyNumberFormat="1" applyFont="1" applyBorder="1" applyAlignment="1">
      <alignment/>
    </xf>
    <xf numFmtId="49" fontId="3" fillId="0" borderId="16" xfId="55" applyNumberFormat="1" applyFont="1" applyFill="1" applyBorder="1" applyAlignment="1" quotePrefix="1">
      <alignment horizontal="left" wrapText="1"/>
      <protection/>
    </xf>
    <xf numFmtId="0" fontId="37" fillId="0" borderId="16" xfId="0" applyFont="1" applyBorder="1" applyAlignment="1" quotePrefix="1">
      <alignment/>
    </xf>
    <xf numFmtId="0" fontId="22" fillId="0" borderId="14" xfId="55" applyFont="1" applyFill="1" applyBorder="1" applyAlignment="1" quotePrefix="1">
      <alignment/>
      <protection/>
    </xf>
    <xf numFmtId="171" fontId="22" fillId="0" borderId="14" xfId="55" applyNumberFormat="1" applyFont="1" applyBorder="1">
      <alignment/>
      <protection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171" fontId="20" fillId="0" borderId="0" xfId="55" applyNumberFormat="1" applyFont="1" applyFill="1" applyBorder="1">
      <alignment/>
      <protection/>
    </xf>
    <xf numFmtId="172" fontId="24" fillId="0" borderId="10" xfId="48" applyNumberFormat="1" applyFont="1" applyFill="1" applyBorder="1" applyAlignment="1">
      <alignment horizontal="right"/>
    </xf>
    <xf numFmtId="171" fontId="24" fillId="4" borderId="10" xfId="48" applyNumberFormat="1" applyFont="1" applyFill="1" applyBorder="1" applyAlignment="1">
      <alignment horizontal="right"/>
    </xf>
    <xf numFmtId="171" fontId="24" fillId="7" borderId="10" xfId="48" applyNumberFormat="1" applyFont="1" applyFill="1" applyBorder="1" applyAlignment="1">
      <alignment horizontal="right"/>
    </xf>
    <xf numFmtId="43" fontId="22" fillId="2" borderId="14" xfId="48" applyNumberFormat="1" applyFont="1" applyFill="1" applyBorder="1" applyAlignment="1">
      <alignment vertical="center" wrapText="1"/>
    </xf>
    <xf numFmtId="0" fontId="24" fillId="2" borderId="10" xfId="55" applyFont="1" applyFill="1" applyBorder="1" applyAlignment="1">
      <alignment horizontal="center" vertical="center" wrapText="1"/>
      <protection/>
    </xf>
    <xf numFmtId="0" fontId="24" fillId="2" borderId="10" xfId="55" applyFont="1" applyFill="1" applyBorder="1" applyAlignment="1">
      <alignment vertical="center" wrapText="1"/>
      <protection/>
    </xf>
    <xf numFmtId="0" fontId="22" fillId="2" borderId="14" xfId="55" applyFont="1" applyFill="1" applyBorder="1" applyAlignment="1">
      <alignment vertical="center" wrapText="1"/>
      <protection/>
    </xf>
    <xf numFmtId="171" fontId="22" fillId="2" borderId="14" xfId="48" applyNumberFormat="1" applyFont="1" applyFill="1" applyBorder="1" applyAlignment="1">
      <alignment vertical="center" wrapText="1"/>
    </xf>
    <xf numFmtId="184" fontId="22" fillId="2" borderId="14" xfId="48" applyNumberFormat="1" applyFont="1" applyFill="1" applyBorder="1" applyAlignment="1">
      <alignment vertical="center" wrapText="1"/>
    </xf>
    <xf numFmtId="9" fontId="22" fillId="2" borderId="14" xfId="48" applyNumberFormat="1" applyFont="1" applyFill="1" applyBorder="1" applyAlignment="1">
      <alignment vertical="center" wrapText="1"/>
    </xf>
    <xf numFmtId="9" fontId="22" fillId="2" borderId="14" xfId="48" applyNumberFormat="1" applyFont="1" applyFill="1" applyBorder="1" applyAlignment="1">
      <alignment horizontal="center" vertical="center" wrapText="1"/>
    </xf>
    <xf numFmtId="184" fontId="22" fillId="2" borderId="14" xfId="48" applyNumberFormat="1" applyFont="1" applyFill="1" applyBorder="1" applyAlignment="1">
      <alignment horizontal="center" vertical="center" wrapText="1"/>
    </xf>
    <xf numFmtId="172" fontId="22" fillId="34" borderId="10" xfId="48" applyNumberFormat="1" applyFont="1" applyFill="1" applyBorder="1" applyAlignment="1">
      <alignment horizontal="right"/>
    </xf>
    <xf numFmtId="3" fontId="3" fillId="34" borderId="13" xfId="55" applyNumberFormat="1" applyFont="1" applyFill="1" applyBorder="1" applyAlignment="1">
      <alignment horizontal="right" wrapText="1"/>
      <protection/>
    </xf>
    <xf numFmtId="3" fontId="3" fillId="34" borderId="14" xfId="55" applyNumberFormat="1" applyFont="1" applyFill="1" applyBorder="1" applyAlignment="1">
      <alignment horizontal="right" wrapText="1"/>
      <protection/>
    </xf>
    <xf numFmtId="0" fontId="22" fillId="35" borderId="0" xfId="55" applyFont="1" applyFill="1" applyBorder="1" applyAlignment="1">
      <alignment horizontal="left" vertical="center"/>
      <protection/>
    </xf>
    <xf numFmtId="0" fontId="22" fillId="0" borderId="15" xfId="55" applyFont="1" applyFill="1" applyBorder="1" applyAlignment="1">
      <alignment horizontal="left"/>
      <protection/>
    </xf>
    <xf numFmtId="0" fontId="22" fillId="0" borderId="13" xfId="55" applyFont="1" applyFill="1" applyBorder="1" applyAlignment="1" quotePrefix="1">
      <alignment horizontal="left"/>
      <protection/>
    </xf>
    <xf numFmtId="0" fontId="22" fillId="0" borderId="13" xfId="55" applyFont="1" applyFill="1" applyBorder="1" applyAlignment="1">
      <alignment horizontal="left"/>
      <protection/>
    </xf>
    <xf numFmtId="0" fontId="24" fillId="3" borderId="10" xfId="55" applyFont="1" applyFill="1" applyBorder="1" applyAlignment="1" quotePrefix="1">
      <alignment horizontal="left"/>
      <protection/>
    </xf>
    <xf numFmtId="0" fontId="24" fillId="3" borderId="10" xfId="55" applyFont="1" applyFill="1" applyBorder="1" applyAlignment="1">
      <alignment horizontal="left"/>
      <protection/>
    </xf>
    <xf numFmtId="0" fontId="22" fillId="0" borderId="16" xfId="55" applyFont="1" applyFill="1" applyBorder="1" applyAlignment="1" quotePrefix="1">
      <alignment horizontal="left"/>
      <protection/>
    </xf>
    <xf numFmtId="0" fontId="22" fillId="0" borderId="22" xfId="55" applyFont="1" applyFill="1" applyBorder="1" applyAlignment="1">
      <alignment horizontal="left"/>
      <protection/>
    </xf>
    <xf numFmtId="0" fontId="24" fillId="0" borderId="10" xfId="55" applyFont="1" applyFill="1" applyBorder="1" applyAlignment="1">
      <alignment horizontal="left"/>
      <protection/>
    </xf>
    <xf numFmtId="0" fontId="24" fillId="6" borderId="10" xfId="55" applyFont="1" applyFill="1" applyBorder="1" applyAlignment="1" quotePrefix="1">
      <alignment horizontal="left"/>
      <protection/>
    </xf>
    <xf numFmtId="0" fontId="24" fillId="6" borderId="10" xfId="55" applyFont="1" applyFill="1" applyBorder="1" applyAlignment="1">
      <alignment horizontal="left"/>
      <protection/>
    </xf>
    <xf numFmtId="0" fontId="24" fillId="0" borderId="10" xfId="55" applyFont="1" applyFill="1" applyBorder="1" applyAlignment="1" quotePrefix="1">
      <alignment horizontal="left"/>
      <protection/>
    </xf>
    <xf numFmtId="0" fontId="20" fillId="0" borderId="18" xfId="55" applyFont="1" applyBorder="1" applyAlignment="1">
      <alignment horizontal="center"/>
      <protection/>
    </xf>
    <xf numFmtId="0" fontId="22" fillId="0" borderId="21" xfId="55" applyFont="1" applyFill="1" applyBorder="1" applyAlignment="1" quotePrefix="1">
      <alignment horizontal="left"/>
      <protection/>
    </xf>
    <xf numFmtId="0" fontId="22" fillId="0" borderId="24" xfId="55" applyFont="1" applyFill="1" applyBorder="1" applyAlignment="1">
      <alignment horizontal="left"/>
      <protection/>
    </xf>
    <xf numFmtId="9" fontId="22" fillId="0" borderId="25" xfId="48" applyNumberFormat="1" applyFont="1" applyFill="1" applyBorder="1" applyAlignment="1">
      <alignment horizontal="center"/>
    </xf>
    <xf numFmtId="9" fontId="22" fillId="0" borderId="18" xfId="48" applyNumberFormat="1" applyFont="1" applyFill="1" applyBorder="1" applyAlignment="1">
      <alignment horizontal="center"/>
    </xf>
    <xf numFmtId="9" fontId="22" fillId="0" borderId="26" xfId="48" applyNumberFormat="1" applyFont="1" applyFill="1" applyBorder="1" applyAlignment="1">
      <alignment horizontal="center"/>
    </xf>
    <xf numFmtId="0" fontId="22" fillId="0" borderId="10" xfId="55" applyFont="1" applyFill="1" applyBorder="1" applyAlignment="1">
      <alignment horizontal="left"/>
      <protection/>
    </xf>
    <xf numFmtId="0" fontId="22" fillId="0" borderId="20" xfId="55" applyFont="1" applyFill="1" applyBorder="1" applyAlignment="1" quotePrefix="1">
      <alignment horizontal="left"/>
      <protection/>
    </xf>
    <xf numFmtId="0" fontId="22" fillId="0" borderId="20" xfId="55" applyFont="1" applyFill="1" applyBorder="1" applyAlignment="1">
      <alignment horizontal="left"/>
      <protection/>
    </xf>
    <xf numFmtId="0" fontId="22" fillId="0" borderId="11" xfId="55" applyFont="1" applyFill="1" applyBorder="1" applyAlignment="1" quotePrefix="1">
      <alignment horizontal="left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12" xfId="55" applyFont="1" applyFill="1" applyBorder="1" applyAlignment="1" quotePrefix="1">
      <alignment horizontal="left"/>
      <protection/>
    </xf>
    <xf numFmtId="0" fontId="22" fillId="0" borderId="12" xfId="55" applyFont="1" applyFill="1" applyBorder="1" applyAlignment="1">
      <alignment horizontal="left"/>
      <protection/>
    </xf>
    <xf numFmtId="0" fontId="42" fillId="0" borderId="19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171" fontId="34" fillId="0" borderId="0" xfId="48" applyNumberFormat="1" applyFont="1" applyFill="1" applyBorder="1" applyAlignment="1">
      <alignment horizontal="right"/>
    </xf>
    <xf numFmtId="172" fontId="24" fillId="4" borderId="10" xfId="48" applyNumberFormat="1" applyFont="1" applyFill="1" applyBorder="1" applyAlignment="1">
      <alignment horizontal="right"/>
    </xf>
    <xf numFmtId="172" fontId="24" fillId="6" borderId="10" xfId="48" applyNumberFormat="1" applyFont="1" applyFill="1" applyBorder="1" applyAlignment="1">
      <alignment horizontal="right"/>
    </xf>
    <xf numFmtId="43" fontId="22" fillId="0" borderId="13" xfId="48" applyNumberFormat="1" applyFont="1" applyFill="1" applyBorder="1" applyAlignment="1">
      <alignment horizontal="right"/>
    </xf>
    <xf numFmtId="227" fontId="22" fillId="0" borderId="13" xfId="48" applyNumberFormat="1" applyFont="1" applyFill="1" applyBorder="1" applyAlignment="1">
      <alignment horizontal="right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89" fontId="3" fillId="0" borderId="15" xfId="55" applyNumberFormat="1" applyFont="1" applyFill="1" applyBorder="1" applyAlignment="1">
      <alignment horizontal="right" wrapText="1"/>
      <protection/>
    </xf>
    <xf numFmtId="189" fontId="3" fillId="0" borderId="14" xfId="55" applyNumberFormat="1" applyFont="1" applyFill="1" applyBorder="1" applyAlignment="1">
      <alignment horizontal="right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Komma 2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rner\AppData\Local\Microsoft\Windows\Temporary%20Internet%20Files\Content.IE5\4Z3WI04E\Betriebsrechn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RIEBS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tabSelected="1" zoomScale="150" zoomScaleNormal="150" workbookViewId="0" topLeftCell="A57">
      <selection activeCell="J97" sqref="J97"/>
    </sheetView>
  </sheetViews>
  <sheetFormatPr defaultColWidth="11.57421875" defaultRowHeight="12.75"/>
  <cols>
    <col min="1" max="1" width="26.421875" style="3" customWidth="1"/>
    <col min="2" max="2" width="9.8515625" style="3" customWidth="1"/>
    <col min="3" max="3" width="8.57421875" style="3" customWidth="1"/>
    <col min="4" max="4" width="9.8515625" style="3" customWidth="1"/>
    <col min="5" max="5" width="12.7109375" style="3" customWidth="1"/>
    <col min="6" max="6" width="9.140625" style="3" customWidth="1"/>
    <col min="7" max="7" width="9.8515625" style="4" customWidth="1"/>
    <col min="8" max="8" width="9.7109375" style="3" customWidth="1"/>
    <col min="9" max="9" width="15.140625" style="3" customWidth="1"/>
    <col min="10" max="10" width="7.7109375" style="3" customWidth="1"/>
    <col min="11" max="11" width="8.28125" style="3" customWidth="1"/>
    <col min="12" max="13" width="10.00390625" style="3" customWidth="1"/>
    <col min="14" max="16384" width="11.57421875" style="3" customWidth="1"/>
  </cols>
  <sheetData>
    <row r="1" spans="1:11" ht="31.5">
      <c r="A1" s="121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14.25" customHeight="1"/>
    <row r="3" spans="1:8" ht="27" customHeight="1">
      <c r="A3" s="197" t="s">
        <v>114</v>
      </c>
      <c r="B3" s="197"/>
      <c r="C3" s="197"/>
      <c r="D3" s="197"/>
      <c r="E3" s="197"/>
      <c r="F3" s="197"/>
      <c r="G3" s="197"/>
      <c r="H3" s="197"/>
    </row>
    <row r="4" ht="14.25" customHeight="1">
      <c r="A4" s="3" t="s">
        <v>113</v>
      </c>
    </row>
    <row r="5" spans="1:8" ht="20.25" customHeight="1">
      <c r="A5" s="115" t="s">
        <v>28</v>
      </c>
      <c r="B5" s="116"/>
      <c r="C5" s="116"/>
      <c r="D5" s="116"/>
      <c r="E5" s="116"/>
      <c r="F5" s="116"/>
      <c r="G5" s="117"/>
      <c r="H5" s="116"/>
    </row>
    <row r="6" spans="1:8" s="5" customFormat="1" ht="29.25" customHeight="1">
      <c r="A6" s="71" t="s">
        <v>1</v>
      </c>
      <c r="B6" s="7" t="s">
        <v>77</v>
      </c>
      <c r="C6" s="7" t="s">
        <v>79</v>
      </c>
      <c r="D6" s="7" t="s">
        <v>78</v>
      </c>
      <c r="E6" s="7" t="s">
        <v>153</v>
      </c>
      <c r="F6" s="7" t="s">
        <v>65</v>
      </c>
      <c r="G6" s="7" t="s">
        <v>174</v>
      </c>
      <c r="H6" s="7" t="s">
        <v>64</v>
      </c>
    </row>
    <row r="7" spans="1:8" s="5" customFormat="1" ht="14.25" customHeight="1">
      <c r="A7" s="21" t="s">
        <v>2</v>
      </c>
      <c r="B7" s="22" t="s">
        <v>4</v>
      </c>
      <c r="C7" s="22" t="s">
        <v>4</v>
      </c>
      <c r="D7" s="22" t="s">
        <v>4</v>
      </c>
      <c r="E7" s="22" t="s">
        <v>7</v>
      </c>
      <c r="F7" s="22" t="s">
        <v>6</v>
      </c>
      <c r="G7" s="22" t="s">
        <v>27</v>
      </c>
      <c r="H7" s="77"/>
    </row>
    <row r="8" spans="1:8" s="5" customFormat="1" ht="14.25" customHeight="1">
      <c r="A8" s="23" t="s">
        <v>26</v>
      </c>
      <c r="B8" s="90">
        <v>58</v>
      </c>
      <c r="C8" s="90">
        <f>+B8-D8</f>
        <v>45.6</v>
      </c>
      <c r="D8" s="90">
        <v>12.4</v>
      </c>
      <c r="E8" s="35"/>
      <c r="F8" s="35">
        <v>0</v>
      </c>
      <c r="G8" s="35" t="s">
        <v>175</v>
      </c>
      <c r="H8" s="76"/>
    </row>
    <row r="9" spans="1:8" s="5" customFormat="1" ht="14.25" customHeight="1">
      <c r="A9" s="23" t="s">
        <v>25</v>
      </c>
      <c r="B9" s="75"/>
      <c r="C9" s="35">
        <v>1125</v>
      </c>
      <c r="D9" s="35">
        <v>1125</v>
      </c>
      <c r="E9" s="75"/>
      <c r="F9" s="75"/>
      <c r="G9" s="75"/>
      <c r="H9" s="134">
        <f>+C8*C9+D8*D9*0.67</f>
        <v>60646.5</v>
      </c>
    </row>
    <row r="10" spans="1:8" s="5" customFormat="1" ht="14.25" customHeight="1">
      <c r="A10" s="113"/>
      <c r="B10" s="14"/>
      <c r="C10" s="14"/>
      <c r="D10" s="14"/>
      <c r="E10" s="14"/>
      <c r="F10" s="14"/>
      <c r="G10" s="20"/>
      <c r="H10" s="227">
        <v>60600</v>
      </c>
    </row>
    <row r="11" spans="1:8" s="5" customFormat="1" ht="14.25" customHeight="1">
      <c r="A11" s="115" t="s">
        <v>29</v>
      </c>
      <c r="B11" s="8"/>
      <c r="C11" s="8"/>
      <c r="D11" s="8"/>
      <c r="E11" s="8"/>
      <c r="F11" s="8"/>
      <c r="G11" s="19"/>
      <c r="H11" s="8"/>
    </row>
    <row r="12" spans="1:8" s="5" customFormat="1" ht="27.75" customHeight="1">
      <c r="A12" s="71" t="s">
        <v>1</v>
      </c>
      <c r="B12" s="7" t="s">
        <v>30</v>
      </c>
      <c r="C12" s="7" t="s">
        <v>31</v>
      </c>
      <c r="D12" s="7" t="s">
        <v>32</v>
      </c>
      <c r="E12" s="7" t="s">
        <v>33</v>
      </c>
      <c r="F12" s="7" t="s">
        <v>143</v>
      </c>
      <c r="G12" s="7"/>
      <c r="H12" s="7"/>
    </row>
    <row r="13" spans="1:10" s="5" customFormat="1" ht="14.25" customHeight="1">
      <c r="A13" s="21" t="s">
        <v>2</v>
      </c>
      <c r="B13" s="22" t="s">
        <v>12</v>
      </c>
      <c r="C13" s="22" t="s">
        <v>15</v>
      </c>
      <c r="D13" s="22" t="s">
        <v>5</v>
      </c>
      <c r="E13" s="22" t="s">
        <v>5</v>
      </c>
      <c r="F13" s="22" t="s">
        <v>58</v>
      </c>
      <c r="G13" s="22"/>
      <c r="H13" s="22"/>
      <c r="J13" s="14"/>
    </row>
    <row r="14" spans="1:8" s="5" customFormat="1" ht="14.25" customHeight="1">
      <c r="A14" s="23" t="s">
        <v>34</v>
      </c>
      <c r="B14" s="37">
        <v>0.03</v>
      </c>
      <c r="C14" s="35">
        <v>15</v>
      </c>
      <c r="D14" s="35">
        <v>400</v>
      </c>
      <c r="E14" s="35">
        <v>400</v>
      </c>
      <c r="F14" s="35">
        <v>255850</v>
      </c>
      <c r="G14" s="35"/>
      <c r="H14" s="36"/>
    </row>
    <row r="15" spans="1:8" s="5" customFormat="1" ht="14.25" customHeight="1">
      <c r="A15" s="113"/>
      <c r="B15" s="14"/>
      <c r="C15" s="14"/>
      <c r="D15" s="14"/>
      <c r="E15" s="14"/>
      <c r="F15" s="14"/>
      <c r="G15" s="20"/>
      <c r="H15" s="14"/>
    </row>
    <row r="16" spans="1:8" s="5" customFormat="1" ht="14.25" customHeight="1">
      <c r="A16" s="115" t="s">
        <v>40</v>
      </c>
      <c r="B16" s="14"/>
      <c r="C16" s="14"/>
      <c r="D16" s="14"/>
      <c r="E16" s="14"/>
      <c r="F16" s="14"/>
      <c r="G16" s="20"/>
      <c r="H16" s="14"/>
    </row>
    <row r="17" spans="1:15" s="39" customFormat="1" ht="33" customHeight="1">
      <c r="A17" s="71" t="s">
        <v>1</v>
      </c>
      <c r="B17" s="7" t="s">
        <v>159</v>
      </c>
      <c r="C17" s="7" t="s">
        <v>160</v>
      </c>
      <c r="D17" s="7" t="s">
        <v>35</v>
      </c>
      <c r="E17" s="7" t="s">
        <v>176</v>
      </c>
      <c r="F17" s="7" t="s">
        <v>150</v>
      </c>
      <c r="G17" s="7" t="s">
        <v>161</v>
      </c>
      <c r="H17" s="63" t="s">
        <v>45</v>
      </c>
      <c r="I17" s="63" t="s">
        <v>46</v>
      </c>
      <c r="J17" s="40"/>
      <c r="K17" s="38"/>
      <c r="M17" s="2"/>
      <c r="N17" s="49"/>
      <c r="O17" s="2"/>
    </row>
    <row r="18" spans="1:15" s="5" customFormat="1" ht="14.25" customHeight="1">
      <c r="A18" s="21" t="s">
        <v>36</v>
      </c>
      <c r="B18" s="41">
        <v>6.8</v>
      </c>
      <c r="C18" s="41">
        <v>10.5</v>
      </c>
      <c r="D18" s="41">
        <v>5.8</v>
      </c>
      <c r="E18" s="41">
        <v>2.8</v>
      </c>
      <c r="F18" s="41">
        <v>38</v>
      </c>
      <c r="G18" s="41">
        <v>3.3</v>
      </c>
      <c r="H18" s="42">
        <v>1</v>
      </c>
      <c r="I18" s="42"/>
      <c r="M18" s="2"/>
      <c r="N18" s="50"/>
      <c r="O18" s="2"/>
    </row>
    <row r="19" spans="1:15" s="5" customFormat="1" ht="14.25" customHeight="1">
      <c r="A19" s="21" t="s">
        <v>37</v>
      </c>
      <c r="B19" s="41">
        <v>154.8</v>
      </c>
      <c r="C19" s="41">
        <v>150</v>
      </c>
      <c r="D19" s="41">
        <v>175.3</v>
      </c>
      <c r="E19" s="41">
        <v>381</v>
      </c>
      <c r="F19" s="41">
        <v>158.8</v>
      </c>
      <c r="G19" s="41">
        <v>366.2</v>
      </c>
      <c r="H19" s="47">
        <v>80</v>
      </c>
      <c r="I19" s="47"/>
      <c r="M19" s="2"/>
      <c r="N19" s="51"/>
      <c r="O19" s="2"/>
    </row>
    <row r="20" spans="1:15" s="5" customFormat="1" ht="14.25" customHeight="1">
      <c r="A20" s="21" t="s">
        <v>38</v>
      </c>
      <c r="B20" s="41">
        <v>685.5</v>
      </c>
      <c r="C20" s="41">
        <v>1305.2</v>
      </c>
      <c r="D20" s="41">
        <v>653.2</v>
      </c>
      <c r="E20" s="41">
        <v>628.3</v>
      </c>
      <c r="F20" s="41">
        <v>3419.5</v>
      </c>
      <c r="G20" s="41">
        <v>799.8</v>
      </c>
      <c r="H20" s="47">
        <v>89.4</v>
      </c>
      <c r="I20" s="47">
        <v>155.2</v>
      </c>
      <c r="M20" s="2"/>
      <c r="N20" s="51"/>
      <c r="O20" s="2"/>
    </row>
    <row r="21" spans="1:15" s="39" customFormat="1" ht="14.25" customHeight="1">
      <c r="A21" s="24" t="s">
        <v>39</v>
      </c>
      <c r="B21" s="229">
        <f>+B18*B19-B20</f>
        <v>367.1400000000001</v>
      </c>
      <c r="C21" s="229">
        <f aca="true" t="shared" si="0" ref="C21:I21">+C18*C19-C20</f>
        <v>269.79999999999995</v>
      </c>
      <c r="D21" s="229">
        <f t="shared" si="0"/>
        <v>363.53999999999996</v>
      </c>
      <c r="E21" s="229">
        <f t="shared" si="0"/>
        <v>438.5</v>
      </c>
      <c r="F21" s="229">
        <f t="shared" si="0"/>
        <v>2614.9000000000005</v>
      </c>
      <c r="G21" s="229">
        <f t="shared" si="0"/>
        <v>408.65999999999985</v>
      </c>
      <c r="H21" s="229">
        <f t="shared" si="0"/>
        <v>-9.400000000000006</v>
      </c>
      <c r="I21" s="229">
        <f t="shared" si="0"/>
        <v>-155.2</v>
      </c>
      <c r="M21" s="2"/>
      <c r="N21" s="51"/>
      <c r="O21" s="2"/>
    </row>
    <row r="22" spans="1:15" s="39" customFormat="1" ht="14.25" customHeight="1">
      <c r="A22" s="23" t="s">
        <v>63</v>
      </c>
      <c r="B22" s="45">
        <v>4</v>
      </c>
      <c r="C22" s="45">
        <v>6</v>
      </c>
      <c r="D22" s="45">
        <v>5</v>
      </c>
      <c r="E22" s="45">
        <v>2</v>
      </c>
      <c r="F22" s="45">
        <v>1</v>
      </c>
      <c r="G22" s="45">
        <v>3</v>
      </c>
      <c r="H22" s="45"/>
      <c r="I22" s="45"/>
      <c r="M22" s="2"/>
      <c r="N22" s="51"/>
      <c r="O22" s="2"/>
    </row>
    <row r="23" spans="1:15" s="5" customFormat="1" ht="14.25" customHeight="1">
      <c r="A23" s="60" t="s">
        <v>8</v>
      </c>
      <c r="B23" s="61"/>
      <c r="C23" s="61"/>
      <c r="D23" s="61"/>
      <c r="E23" s="61"/>
      <c r="F23" s="61"/>
      <c r="G23" s="61"/>
      <c r="H23" s="62"/>
      <c r="I23" s="62"/>
      <c r="M23" s="2"/>
      <c r="N23" s="51"/>
      <c r="O23" s="2"/>
    </row>
    <row r="24" spans="1:15" s="5" customFormat="1" ht="14.25" customHeight="1">
      <c r="A24" s="27" t="s">
        <v>41</v>
      </c>
      <c r="B24" s="212">
        <v>0.66</v>
      </c>
      <c r="C24" s="213"/>
      <c r="D24" s="214"/>
      <c r="E24" s="54"/>
      <c r="F24" s="54"/>
      <c r="G24" s="54"/>
      <c r="H24" s="55"/>
      <c r="I24" s="55"/>
      <c r="M24" s="2"/>
      <c r="N24" s="52"/>
      <c r="O24" s="53"/>
    </row>
    <row r="25" spans="1:15" s="5" customFormat="1" ht="14.25" customHeight="1">
      <c r="A25" s="21" t="s">
        <v>171</v>
      </c>
      <c r="B25" s="56">
        <v>0.4</v>
      </c>
      <c r="C25" s="56">
        <v>0.3</v>
      </c>
      <c r="D25" s="56"/>
      <c r="E25" s="56"/>
      <c r="F25" s="56"/>
      <c r="G25" s="56"/>
      <c r="H25" s="57"/>
      <c r="I25" s="57"/>
      <c r="M25" s="2"/>
      <c r="N25" s="2"/>
      <c r="O25" s="53"/>
    </row>
    <row r="26" spans="1:15" s="5" customFormat="1" ht="14.25" customHeight="1">
      <c r="A26" s="21" t="s">
        <v>154</v>
      </c>
      <c r="B26" s="56"/>
      <c r="C26" s="56"/>
      <c r="D26" s="56">
        <v>0.2</v>
      </c>
      <c r="E26" s="56"/>
      <c r="F26" s="56"/>
      <c r="G26" s="56"/>
      <c r="H26" s="57"/>
      <c r="I26" s="57"/>
      <c r="M26" s="2"/>
      <c r="N26" s="2"/>
      <c r="O26" s="53"/>
    </row>
    <row r="27" spans="1:15" s="5" customFormat="1" ht="14.25" customHeight="1">
      <c r="A27" s="21" t="s">
        <v>43</v>
      </c>
      <c r="B27" s="56"/>
      <c r="C27" s="56"/>
      <c r="D27" s="56"/>
      <c r="E27" s="56">
        <v>0.15</v>
      </c>
      <c r="F27" s="56"/>
      <c r="G27" s="56"/>
      <c r="H27" s="57"/>
      <c r="I27" s="57"/>
      <c r="M27" s="2"/>
      <c r="N27" s="2"/>
      <c r="O27" s="2"/>
    </row>
    <row r="28" spans="1:15" s="5" customFormat="1" ht="14.25" customHeight="1">
      <c r="A28" s="21" t="s">
        <v>151</v>
      </c>
      <c r="B28" s="56"/>
      <c r="C28" s="56"/>
      <c r="D28" s="56"/>
      <c r="E28" s="56"/>
      <c r="F28" s="56" t="s">
        <v>152</v>
      </c>
      <c r="G28" s="56"/>
      <c r="H28" s="57"/>
      <c r="I28" s="57"/>
      <c r="M28" s="2"/>
      <c r="N28" s="2"/>
      <c r="O28" s="2"/>
    </row>
    <row r="29" spans="1:9" s="5" customFormat="1" ht="14.25" customHeight="1">
      <c r="A29" s="21" t="s">
        <v>42</v>
      </c>
      <c r="B29" s="56"/>
      <c r="C29" s="56"/>
      <c r="D29" s="56"/>
      <c r="E29" s="56"/>
      <c r="F29" s="56"/>
      <c r="G29" s="56">
        <v>0.2</v>
      </c>
      <c r="H29" s="57"/>
      <c r="I29" s="57"/>
    </row>
    <row r="30" spans="1:9" s="5" customFormat="1" ht="14.25" customHeight="1">
      <c r="A30" s="21" t="s">
        <v>44</v>
      </c>
      <c r="B30" s="56"/>
      <c r="C30" s="56"/>
      <c r="D30" s="56"/>
      <c r="E30" s="56"/>
      <c r="F30" s="56"/>
      <c r="G30" s="56"/>
      <c r="H30" s="57">
        <v>0.05</v>
      </c>
      <c r="I30" s="57"/>
    </row>
    <row r="31" spans="1:9" s="5" customFormat="1" ht="15">
      <c r="A31" s="23" t="s">
        <v>47</v>
      </c>
      <c r="B31" s="58"/>
      <c r="C31" s="58"/>
      <c r="D31" s="58"/>
      <c r="E31" s="58"/>
      <c r="F31" s="58"/>
      <c r="G31" s="58"/>
      <c r="H31" s="59"/>
      <c r="I31" s="59">
        <v>0.2</v>
      </c>
    </row>
    <row r="32" spans="1:8" s="5" customFormat="1" ht="15">
      <c r="A32" s="113"/>
      <c r="B32" s="14"/>
      <c r="C32" s="14"/>
      <c r="D32" s="14"/>
      <c r="E32" s="14"/>
      <c r="F32" s="14"/>
      <c r="G32" s="20"/>
      <c r="H32" s="14"/>
    </row>
    <row r="33" spans="1:8" s="5" customFormat="1" ht="15">
      <c r="A33" s="112" t="s">
        <v>3</v>
      </c>
      <c r="B33" s="14"/>
      <c r="C33" s="14"/>
      <c r="D33" s="14"/>
      <c r="E33" s="14"/>
      <c r="F33" s="14"/>
      <c r="G33" s="20"/>
      <c r="H33" s="14"/>
    </row>
    <row r="34" spans="1:8" s="5" customFormat="1" ht="45">
      <c r="A34" s="71" t="s">
        <v>1</v>
      </c>
      <c r="B34" s="7" t="s">
        <v>48</v>
      </c>
      <c r="C34" s="7" t="s">
        <v>183</v>
      </c>
      <c r="D34" s="7" t="s">
        <v>49</v>
      </c>
      <c r="E34" s="7" t="s">
        <v>50</v>
      </c>
      <c r="F34" s="7"/>
      <c r="G34" s="63"/>
      <c r="H34" s="63"/>
    </row>
    <row r="35" spans="1:8" s="5" customFormat="1" ht="15">
      <c r="A35" s="27" t="s">
        <v>51</v>
      </c>
      <c r="B35" s="64">
        <v>290</v>
      </c>
      <c r="C35" s="64"/>
      <c r="D35" s="64">
        <v>45</v>
      </c>
      <c r="E35" s="64">
        <v>160</v>
      </c>
      <c r="F35" s="64"/>
      <c r="G35" s="65"/>
      <c r="H35" s="65"/>
    </row>
    <row r="36" spans="1:8" s="5" customFormat="1" ht="15">
      <c r="A36" s="23" t="s">
        <v>172</v>
      </c>
      <c r="B36" s="43">
        <f>+B8</f>
        <v>58</v>
      </c>
      <c r="C36" s="43"/>
      <c r="D36" s="43">
        <f>+B8</f>
        <v>58</v>
      </c>
      <c r="E36" s="43">
        <f>+B8*0.2</f>
        <v>11.600000000000001</v>
      </c>
      <c r="F36" s="45"/>
      <c r="G36" s="46"/>
      <c r="H36" s="46"/>
    </row>
    <row r="37" spans="1:8" s="5" customFormat="1" ht="15">
      <c r="A37" s="113"/>
      <c r="B37" s="14"/>
      <c r="C37" s="14"/>
      <c r="D37" s="14"/>
      <c r="E37" s="14"/>
      <c r="F37" s="14"/>
      <c r="G37" s="20"/>
      <c r="H37" s="14"/>
    </row>
    <row r="38" spans="1:8" s="5" customFormat="1" ht="15.75">
      <c r="A38" s="114" t="s">
        <v>13</v>
      </c>
      <c r="B38" s="14"/>
      <c r="C38" s="14"/>
      <c r="D38" s="14"/>
      <c r="E38" s="14"/>
      <c r="F38" s="14"/>
      <c r="G38" s="20"/>
      <c r="H38" s="14"/>
    </row>
    <row r="39" spans="1:11" s="66" customFormat="1" ht="45">
      <c r="A39" s="70" t="s">
        <v>1</v>
      </c>
      <c r="B39" s="7" t="s">
        <v>52</v>
      </c>
      <c r="C39" s="7" t="s">
        <v>179</v>
      </c>
      <c r="D39" s="7" t="s">
        <v>178</v>
      </c>
      <c r="E39" s="7" t="s">
        <v>53</v>
      </c>
      <c r="F39" s="7" t="s">
        <v>180</v>
      </c>
      <c r="G39" s="7" t="s">
        <v>55</v>
      </c>
      <c r="H39" s="7" t="s">
        <v>56</v>
      </c>
      <c r="I39" s="7" t="s">
        <v>54</v>
      </c>
      <c r="J39" s="7" t="s">
        <v>177</v>
      </c>
      <c r="K39" s="63" t="s">
        <v>10</v>
      </c>
    </row>
    <row r="40" spans="1:11" s="5" customFormat="1" ht="15">
      <c r="A40" s="29" t="s">
        <v>57</v>
      </c>
      <c r="B40" s="68">
        <v>1520</v>
      </c>
      <c r="C40" s="68">
        <v>4520</v>
      </c>
      <c r="D40" s="68">
        <v>12758</v>
      </c>
      <c r="E40" s="68">
        <v>1250</v>
      </c>
      <c r="F40" s="68">
        <v>1528</v>
      </c>
      <c r="G40" s="69">
        <v>2550</v>
      </c>
      <c r="H40" s="68">
        <v>2850</v>
      </c>
      <c r="I40" s="68">
        <v>0</v>
      </c>
      <c r="J40" s="135">
        <f>+D8*D14</f>
        <v>4960</v>
      </c>
      <c r="K40" s="72">
        <f>SUM(B40:J40)</f>
        <v>31936</v>
      </c>
    </row>
    <row r="41" spans="1:14" ht="15">
      <c r="A41" s="108"/>
      <c r="B41" s="32"/>
      <c r="C41" s="13"/>
      <c r="D41" s="13"/>
      <c r="E41" s="13"/>
      <c r="F41" s="13"/>
      <c r="G41" s="31"/>
      <c r="H41" s="26"/>
      <c r="J41" s="137" t="s">
        <v>80</v>
      </c>
      <c r="M41" s="11"/>
      <c r="N41" s="12"/>
    </row>
    <row r="42" spans="1:14" ht="15.75" hidden="1">
      <c r="A42" s="114" t="s">
        <v>144</v>
      </c>
      <c r="B42" s="14"/>
      <c r="C42" s="14"/>
      <c r="D42" s="14"/>
      <c r="E42" s="14"/>
      <c r="F42" s="14"/>
      <c r="G42" s="20"/>
      <c r="H42" s="14"/>
      <c r="J42" s="137"/>
      <c r="M42" s="11"/>
      <c r="N42" s="12"/>
    </row>
    <row r="43" spans="1:14" s="8" customFormat="1" ht="60" hidden="1">
      <c r="A43" s="187" t="s">
        <v>1</v>
      </c>
      <c r="B43" s="186" t="s">
        <v>120</v>
      </c>
      <c r="C43" s="186" t="s">
        <v>115</v>
      </c>
      <c r="D43" s="186" t="s">
        <v>155</v>
      </c>
      <c r="E43" s="186" t="s">
        <v>156</v>
      </c>
      <c r="F43" s="186" t="s">
        <v>157</v>
      </c>
      <c r="G43" s="186" t="s">
        <v>158</v>
      </c>
      <c r="H43" s="186" t="s">
        <v>119</v>
      </c>
      <c r="I43" s="186" t="s">
        <v>121</v>
      </c>
      <c r="J43" s="136"/>
      <c r="M43" s="126"/>
      <c r="N43" s="181"/>
    </row>
    <row r="44" spans="1:14" s="8" customFormat="1" ht="15" hidden="1">
      <c r="A44" s="188" t="s">
        <v>145</v>
      </c>
      <c r="B44" s="189"/>
      <c r="C44" s="189"/>
      <c r="D44" s="190"/>
      <c r="E44" s="190"/>
      <c r="F44" s="191"/>
      <c r="G44" s="192"/>
      <c r="H44" s="193"/>
      <c r="I44" s="193"/>
      <c r="J44" s="136"/>
      <c r="M44" s="126"/>
      <c r="N44" s="181"/>
    </row>
    <row r="45" spans="1:14" s="8" customFormat="1" ht="15" hidden="1">
      <c r="A45" s="188" t="s">
        <v>9</v>
      </c>
      <c r="B45" s="189"/>
      <c r="C45" s="189"/>
      <c r="D45" s="190"/>
      <c r="E45" s="190"/>
      <c r="F45" s="191"/>
      <c r="G45" s="192"/>
      <c r="H45" s="193"/>
      <c r="I45" s="193"/>
      <c r="J45" s="136"/>
      <c r="M45" s="126"/>
      <c r="N45" s="181"/>
    </row>
    <row r="46" spans="1:14" ht="15" hidden="1">
      <c r="A46" s="33"/>
      <c r="B46" s="32"/>
      <c r="C46" s="13"/>
      <c r="D46" s="13"/>
      <c r="E46" s="13"/>
      <c r="F46" s="13"/>
      <c r="G46" s="31"/>
      <c r="H46" s="26"/>
      <c r="J46" s="137"/>
      <c r="M46" s="11"/>
      <c r="N46" s="12"/>
    </row>
    <row r="47" spans="1:14" ht="15.75" hidden="1">
      <c r="A47" s="114" t="s">
        <v>163</v>
      </c>
      <c r="B47" s="14"/>
      <c r="C47" s="14"/>
      <c r="D47" s="14"/>
      <c r="E47" s="13"/>
      <c r="F47" s="13"/>
      <c r="G47" s="31"/>
      <c r="H47" s="26"/>
      <c r="J47" s="137"/>
      <c r="M47" s="11"/>
      <c r="N47" s="12"/>
    </row>
    <row r="48" spans="1:14" ht="45" hidden="1">
      <c r="A48" s="187" t="s">
        <v>1</v>
      </c>
      <c r="B48" s="186" t="s">
        <v>165</v>
      </c>
      <c r="C48" s="186" t="s">
        <v>166</v>
      </c>
      <c r="D48" s="186" t="s">
        <v>167</v>
      </c>
      <c r="E48" s="186" t="s">
        <v>169</v>
      </c>
      <c r="F48" s="186" t="s">
        <v>168</v>
      </c>
      <c r="G48" s="186" t="s">
        <v>170</v>
      </c>
      <c r="H48" s="26"/>
      <c r="J48" s="137"/>
      <c r="M48" s="11"/>
      <c r="N48" s="12"/>
    </row>
    <row r="49" spans="1:14" ht="15" hidden="1">
      <c r="A49" s="188" t="s">
        <v>164</v>
      </c>
      <c r="B49" s="185"/>
      <c r="C49" s="185"/>
      <c r="D49" s="185"/>
      <c r="E49" s="189"/>
      <c r="F49" s="189"/>
      <c r="G49" s="189"/>
      <c r="H49" s="26"/>
      <c r="J49" s="137"/>
      <c r="M49" s="11"/>
      <c r="N49" s="12"/>
    </row>
    <row r="50" spans="1:14" ht="15" hidden="1">
      <c r="A50" s="33"/>
      <c r="B50" s="32"/>
      <c r="C50" s="13"/>
      <c r="D50" s="13"/>
      <c r="E50" s="13"/>
      <c r="F50" s="13"/>
      <c r="G50" s="31"/>
      <c r="H50" s="26"/>
      <c r="J50" s="137"/>
      <c r="M50" s="11"/>
      <c r="N50" s="12"/>
    </row>
    <row r="51" spans="1:14" s="8" customFormat="1" ht="15">
      <c r="A51" s="112" t="s">
        <v>60</v>
      </c>
      <c r="B51" s="14"/>
      <c r="C51" s="14"/>
      <c r="D51" s="14"/>
      <c r="E51" s="14"/>
      <c r="F51" s="14"/>
      <c r="G51" s="20"/>
      <c r="H51" s="14"/>
      <c r="I51" s="5"/>
      <c r="J51" s="5"/>
      <c r="K51" s="3"/>
      <c r="L51" s="3"/>
      <c r="M51" s="11"/>
      <c r="N51" s="12"/>
    </row>
    <row r="52" spans="1:9" s="8" customFormat="1" ht="45">
      <c r="A52" s="70" t="s">
        <v>1</v>
      </c>
      <c r="B52" s="7" t="s">
        <v>181</v>
      </c>
      <c r="C52" s="7" t="s">
        <v>61</v>
      </c>
      <c r="D52" s="7" t="s">
        <v>173</v>
      </c>
      <c r="E52" s="7" t="s">
        <v>62</v>
      </c>
      <c r="F52" s="3"/>
      <c r="G52" s="3"/>
      <c r="H52" s="11"/>
      <c r="I52" s="12"/>
    </row>
    <row r="53" spans="1:9" s="8" customFormat="1" ht="15">
      <c r="A53" s="29" t="s">
        <v>59</v>
      </c>
      <c r="B53" s="68">
        <v>25550</v>
      </c>
      <c r="C53" s="68">
        <v>4620</v>
      </c>
      <c r="D53" s="185">
        <f>4160.91*4</f>
        <v>16643.64</v>
      </c>
      <c r="E53" s="68">
        <v>32500</v>
      </c>
      <c r="F53" s="91"/>
      <c r="G53" s="3"/>
      <c r="H53" s="11"/>
      <c r="I53" s="12"/>
    </row>
    <row r="54" spans="1:14" s="8" customFormat="1" ht="15">
      <c r="A54" s="111"/>
      <c r="B54" s="74"/>
      <c r="C54" s="74"/>
      <c r="D54" s="13"/>
      <c r="E54" s="13"/>
      <c r="F54" s="13"/>
      <c r="G54" s="31"/>
      <c r="H54" s="26"/>
      <c r="K54" s="3"/>
      <c r="L54" s="3"/>
      <c r="M54" s="11"/>
      <c r="N54" s="12"/>
    </row>
    <row r="55" spans="1:14" s="8" customFormat="1" ht="15">
      <c r="A55" s="73"/>
      <c r="B55" s="74"/>
      <c r="C55" s="74"/>
      <c r="D55" s="13"/>
      <c r="E55" s="13"/>
      <c r="F55" s="13"/>
      <c r="G55" s="31"/>
      <c r="H55" s="26"/>
      <c r="K55" s="3"/>
      <c r="L55" s="3"/>
      <c r="M55" s="11"/>
      <c r="N55" s="12"/>
    </row>
    <row r="56" spans="1:14" s="8" customFormat="1" ht="23.25">
      <c r="A56" s="85" t="s">
        <v>75</v>
      </c>
      <c r="B56" s="86"/>
      <c r="C56" s="86"/>
      <c r="D56" s="87"/>
      <c r="E56" s="87"/>
      <c r="F56" s="87"/>
      <c r="G56" s="88"/>
      <c r="H56" s="87"/>
      <c r="I56" s="89"/>
      <c r="J56" s="89"/>
      <c r="K56" s="3"/>
      <c r="L56" s="3"/>
      <c r="M56" s="11"/>
      <c r="N56" s="12"/>
    </row>
    <row r="57" spans="1:14" s="8" customFormat="1" ht="15">
      <c r="A57" s="73"/>
      <c r="B57" s="74"/>
      <c r="C57" s="74"/>
      <c r="D57" s="13"/>
      <c r="E57" s="13"/>
      <c r="F57" s="13"/>
      <c r="G57" s="31"/>
      <c r="H57" s="26"/>
      <c r="K57" s="3"/>
      <c r="L57" s="3"/>
      <c r="M57" s="11"/>
      <c r="N57" s="12"/>
    </row>
    <row r="58" spans="1:14" s="8" customFormat="1" ht="15.75">
      <c r="A58" s="109" t="s">
        <v>66</v>
      </c>
      <c r="B58" s="14"/>
      <c r="C58" s="14"/>
      <c r="D58" s="14"/>
      <c r="E58" s="14"/>
      <c r="F58" s="14"/>
      <c r="G58" s="20"/>
      <c r="H58" s="14"/>
      <c r="K58" s="3"/>
      <c r="L58" s="3"/>
      <c r="M58" s="11"/>
      <c r="N58" s="12"/>
    </row>
    <row r="59" spans="1:15" s="8" customFormat="1" ht="38.25">
      <c r="A59" s="71" t="s">
        <v>1</v>
      </c>
      <c r="B59" s="232" t="s">
        <v>159</v>
      </c>
      <c r="C59" s="232" t="s">
        <v>160</v>
      </c>
      <c r="D59" s="232" t="s">
        <v>35</v>
      </c>
      <c r="E59" s="232" t="s">
        <v>23</v>
      </c>
      <c r="F59" s="232" t="s">
        <v>150</v>
      </c>
      <c r="G59" s="232" t="s">
        <v>161</v>
      </c>
      <c r="H59" s="233" t="s">
        <v>45</v>
      </c>
      <c r="I59" s="232" t="s">
        <v>70</v>
      </c>
      <c r="J59" s="232" t="s">
        <v>69</v>
      </c>
      <c r="K59" s="232" t="s">
        <v>68</v>
      </c>
      <c r="L59" s="3"/>
      <c r="M59" s="3"/>
      <c r="N59" s="11"/>
      <c r="O59" s="12"/>
    </row>
    <row r="60" spans="1:15" s="8" customFormat="1" ht="15">
      <c r="A60" s="21" t="s">
        <v>67</v>
      </c>
      <c r="B60" s="41">
        <f>+B25*B8</f>
        <v>23.200000000000003</v>
      </c>
      <c r="C60" s="41">
        <v>0</v>
      </c>
      <c r="D60" s="41">
        <v>3.6</v>
      </c>
      <c r="E60" s="230">
        <f>+E27*B8</f>
        <v>8.7</v>
      </c>
      <c r="F60" s="231">
        <v>8</v>
      </c>
      <c r="G60" s="230">
        <f>+G29*B8</f>
        <v>11.600000000000001</v>
      </c>
      <c r="H60" s="230">
        <f>+H30*B8</f>
        <v>2.9000000000000004</v>
      </c>
      <c r="I60" s="41">
        <f>SUM(B60:H60)</f>
        <v>58</v>
      </c>
      <c r="J60" s="41">
        <f>+I31*B8</f>
        <v>11.600000000000001</v>
      </c>
      <c r="K60" s="41">
        <f>SUM(B60:H60)</f>
        <v>58</v>
      </c>
      <c r="L60" s="3" t="s">
        <v>72</v>
      </c>
      <c r="M60" s="3"/>
      <c r="N60" s="11"/>
      <c r="O60" s="12"/>
    </row>
    <row r="61" spans="1:15" s="8" customFormat="1" ht="15">
      <c r="A61" s="21" t="s">
        <v>39</v>
      </c>
      <c r="B61" s="41">
        <f>+B21</f>
        <v>367.1400000000001</v>
      </c>
      <c r="C61" s="41">
        <f aca="true" t="shared" si="1" ref="C61:H61">+C21</f>
        <v>269.79999999999995</v>
      </c>
      <c r="D61" s="41">
        <f t="shared" si="1"/>
        <v>363.53999999999996</v>
      </c>
      <c r="E61" s="41">
        <f t="shared" si="1"/>
        <v>438.5</v>
      </c>
      <c r="F61" s="41">
        <f t="shared" si="1"/>
        <v>2614.9000000000005</v>
      </c>
      <c r="G61" s="41">
        <f t="shared" si="1"/>
        <v>408.65999999999985</v>
      </c>
      <c r="H61" s="41">
        <f t="shared" si="1"/>
        <v>-9.400000000000006</v>
      </c>
      <c r="I61" s="83"/>
      <c r="J61" s="47">
        <f>+I21</f>
        <v>-155.2</v>
      </c>
      <c r="K61" s="83"/>
      <c r="L61" s="3"/>
      <c r="M61" s="3"/>
      <c r="N61" s="11"/>
      <c r="O61" s="12"/>
    </row>
    <row r="62" spans="1:15" s="8" customFormat="1" ht="15">
      <c r="A62" s="24" t="s">
        <v>74</v>
      </c>
      <c r="B62" s="48">
        <f>+B60*B61</f>
        <v>8517.648000000003</v>
      </c>
      <c r="C62" s="48">
        <f aca="true" t="shared" si="2" ref="C62:H62">+C60*C61</f>
        <v>0</v>
      </c>
      <c r="D62" s="48">
        <f t="shared" si="2"/>
        <v>1308.744</v>
      </c>
      <c r="E62" s="48">
        <f t="shared" si="2"/>
        <v>3814.95</v>
      </c>
      <c r="F62" s="48">
        <f t="shared" si="2"/>
        <v>20919.200000000004</v>
      </c>
      <c r="G62" s="48">
        <f t="shared" si="2"/>
        <v>4740.455999999999</v>
      </c>
      <c r="H62" s="48">
        <f t="shared" si="2"/>
        <v>-27.26000000000002</v>
      </c>
      <c r="I62" s="48">
        <f>SUM(B62:H62)</f>
        <v>39273.738000000005</v>
      </c>
      <c r="J62" s="48">
        <f>+J61*J60</f>
        <v>-1800.3200000000002</v>
      </c>
      <c r="K62" s="183">
        <f>+I62+J62</f>
        <v>37473.418000000005</v>
      </c>
      <c r="L62" s="3"/>
      <c r="M62" s="3"/>
      <c r="N62" s="11"/>
      <c r="O62" s="12"/>
    </row>
    <row r="63" spans="1:15" s="8" customFormat="1" ht="15">
      <c r="A63" s="23" t="s">
        <v>71</v>
      </c>
      <c r="B63" s="43">
        <v>6.7</v>
      </c>
      <c r="C63" s="43">
        <v>5.9</v>
      </c>
      <c r="D63" s="43">
        <v>6.8</v>
      </c>
      <c r="E63" s="43">
        <v>4.8</v>
      </c>
      <c r="F63" s="43">
        <v>29.2</v>
      </c>
      <c r="G63" s="43">
        <v>7.6</v>
      </c>
      <c r="H63" s="43">
        <v>2.6</v>
      </c>
      <c r="I63" s="194"/>
      <c r="J63" s="43">
        <v>2.1</v>
      </c>
      <c r="K63" s="84"/>
      <c r="L63" s="3"/>
      <c r="M63" s="3"/>
      <c r="N63" s="11"/>
      <c r="O63" s="12"/>
    </row>
    <row r="64" spans="1:15" s="26" customFormat="1" ht="15">
      <c r="A64" s="60" t="s">
        <v>73</v>
      </c>
      <c r="B64" s="61">
        <f>+B60*B63</f>
        <v>155.44000000000003</v>
      </c>
      <c r="C64" s="61">
        <f aca="true" t="shared" si="3" ref="C64:H64">+C60*C63</f>
        <v>0</v>
      </c>
      <c r="D64" s="61">
        <f t="shared" si="3"/>
        <v>24.48</v>
      </c>
      <c r="E64" s="61">
        <f t="shared" si="3"/>
        <v>41.76</v>
      </c>
      <c r="F64" s="61">
        <f t="shared" si="3"/>
        <v>233.6</v>
      </c>
      <c r="G64" s="61">
        <f t="shared" si="3"/>
        <v>88.16000000000001</v>
      </c>
      <c r="H64" s="61">
        <f t="shared" si="3"/>
        <v>7.540000000000001</v>
      </c>
      <c r="I64" s="182">
        <f>SUM(B64:H64)</f>
        <v>550.9799999999999</v>
      </c>
      <c r="J64" s="61">
        <f>+J60*J63</f>
        <v>24.360000000000003</v>
      </c>
      <c r="K64" s="228">
        <f>+I64+J64</f>
        <v>575.3399999999999</v>
      </c>
      <c r="L64" s="6"/>
      <c r="M64" s="6"/>
      <c r="N64" s="81"/>
      <c r="O64" s="82"/>
    </row>
    <row r="65" spans="1:8" s="6" customFormat="1" ht="15">
      <c r="A65" s="108"/>
      <c r="B65" s="32"/>
      <c r="C65" s="13"/>
      <c r="D65" s="13"/>
      <c r="E65" s="13"/>
      <c r="F65" s="13"/>
      <c r="G65" s="31"/>
      <c r="H65" s="26"/>
    </row>
    <row r="66" spans="1:8" s="6" customFormat="1" ht="15">
      <c r="A66" s="110" t="s">
        <v>3</v>
      </c>
      <c r="B66" s="14"/>
      <c r="C66" s="14"/>
      <c r="D66" s="14"/>
      <c r="E66" s="14"/>
      <c r="F66" s="14"/>
      <c r="G66" s="20"/>
      <c r="H66" s="14"/>
    </row>
    <row r="67" spans="1:10" s="6" customFormat="1" ht="30.75" customHeight="1">
      <c r="A67" s="71" t="s">
        <v>1</v>
      </c>
      <c r="B67" s="7" t="str">
        <f>+B34</f>
        <v>Direkt-zahlung</v>
      </c>
      <c r="C67" s="7" t="str">
        <f>+C34</f>
        <v>Bio-prämie</v>
      </c>
      <c r="D67" s="7" t="str">
        <f>+D34</f>
        <v>UBB</v>
      </c>
      <c r="E67" s="7" t="str">
        <f>+E34</f>
        <v>Winter-begrünung</v>
      </c>
      <c r="F67" s="7"/>
      <c r="G67" s="7"/>
      <c r="H67" s="7"/>
      <c r="I67" s="7"/>
      <c r="J67" s="7" t="s">
        <v>182</v>
      </c>
    </row>
    <row r="68" spans="1:10" s="6" customFormat="1" ht="15">
      <c r="A68" s="24" t="s">
        <v>76</v>
      </c>
      <c r="B68" s="48">
        <f>+B35*B36</f>
        <v>16820</v>
      </c>
      <c r="C68" s="48">
        <f>+C35*C36</f>
        <v>0</v>
      </c>
      <c r="D68" s="48">
        <f>+D35*D36</f>
        <v>2610</v>
      </c>
      <c r="E68" s="48">
        <f>+E35*E36</f>
        <v>1856.0000000000002</v>
      </c>
      <c r="F68" s="48"/>
      <c r="G68" s="80"/>
      <c r="H68" s="80"/>
      <c r="I68" s="80"/>
      <c r="J68" s="184">
        <f>SUM(B68:G68)</f>
        <v>21286</v>
      </c>
    </row>
    <row r="69" spans="1:8" s="6" customFormat="1" ht="15">
      <c r="A69" s="108"/>
      <c r="B69" s="32"/>
      <c r="C69" s="13"/>
      <c r="D69" s="13"/>
      <c r="E69" s="13"/>
      <c r="F69" s="13"/>
      <c r="G69" s="31"/>
      <c r="H69" s="26"/>
    </row>
    <row r="70" spans="1:8" s="6" customFormat="1" ht="15.75" hidden="1">
      <c r="A70" s="109" t="s">
        <v>122</v>
      </c>
      <c r="B70" s="14"/>
      <c r="C70" s="14"/>
      <c r="D70" s="14"/>
      <c r="E70" s="14"/>
      <c r="F70" s="13"/>
      <c r="G70" s="31"/>
      <c r="H70" s="26"/>
    </row>
    <row r="71" spans="1:8" s="6" customFormat="1" ht="46.5" customHeight="1" hidden="1">
      <c r="A71" s="71" t="s">
        <v>1</v>
      </c>
      <c r="B71" s="7" t="s">
        <v>116</v>
      </c>
      <c r="C71" s="7" t="s">
        <v>117</v>
      </c>
      <c r="D71" s="7" t="s">
        <v>118</v>
      </c>
      <c r="E71" s="7" t="s">
        <v>123</v>
      </c>
      <c r="F71" s="13"/>
      <c r="G71" s="31"/>
      <c r="H71" s="26"/>
    </row>
    <row r="72" spans="1:8" s="6" customFormat="1" ht="15" hidden="1">
      <c r="A72" s="139" t="s">
        <v>146</v>
      </c>
      <c r="B72" s="140"/>
      <c r="C72" s="140"/>
      <c r="D72" s="140"/>
      <c r="E72" s="141"/>
      <c r="F72" s="13"/>
      <c r="G72" s="31"/>
      <c r="H72" s="26"/>
    </row>
    <row r="73" spans="1:8" s="6" customFormat="1" ht="15" hidden="1">
      <c r="A73" s="21" t="s">
        <v>147</v>
      </c>
      <c r="B73" s="44"/>
      <c r="C73" s="44"/>
      <c r="D73" s="44"/>
      <c r="E73" s="83"/>
      <c r="F73" s="13"/>
      <c r="G73" s="31"/>
      <c r="H73" s="26"/>
    </row>
    <row r="74" spans="1:8" s="6" customFormat="1" ht="15" hidden="1">
      <c r="A74" s="139" t="s">
        <v>14</v>
      </c>
      <c r="B74" s="141"/>
      <c r="C74" s="141"/>
      <c r="D74" s="141"/>
      <c r="E74" s="140"/>
      <c r="F74" s="13"/>
      <c r="G74" s="31"/>
      <c r="H74" s="26"/>
    </row>
    <row r="75" spans="1:8" s="6" customFormat="1" ht="15" hidden="1">
      <c r="A75" s="21" t="s">
        <v>148</v>
      </c>
      <c r="B75" s="83"/>
      <c r="C75" s="83"/>
      <c r="D75" s="83"/>
      <c r="E75" s="44"/>
      <c r="F75" s="13"/>
      <c r="G75" s="31"/>
      <c r="H75" s="26"/>
    </row>
    <row r="76" spans="1:8" s="6" customFormat="1" ht="15" hidden="1">
      <c r="A76" s="28" t="s">
        <v>149</v>
      </c>
      <c r="B76" s="142"/>
      <c r="C76" s="142"/>
      <c r="D76" s="142"/>
      <c r="E76" s="120"/>
      <c r="F76" s="13"/>
      <c r="G76" s="31"/>
      <c r="H76" s="26"/>
    </row>
    <row r="77" spans="1:8" s="6" customFormat="1" ht="15" hidden="1">
      <c r="A77" s="33"/>
      <c r="B77" s="32"/>
      <c r="C77" s="13"/>
      <c r="D77" s="13"/>
      <c r="E77" s="13"/>
      <c r="F77" s="13"/>
      <c r="G77" s="31"/>
      <c r="H77" s="26"/>
    </row>
    <row r="78" spans="1:10" s="10" customFormat="1" ht="15" customHeight="1">
      <c r="A78" s="109" t="s">
        <v>81</v>
      </c>
      <c r="B78" s="8"/>
      <c r="C78" s="93"/>
      <c r="D78" s="109" t="s">
        <v>92</v>
      </c>
      <c r="E78" s="95"/>
      <c r="F78" s="95"/>
      <c r="G78" s="19"/>
      <c r="H78" s="109" t="s">
        <v>60</v>
      </c>
      <c r="I78" s="95"/>
      <c r="J78" s="95"/>
    </row>
    <row r="79" spans="1:10" s="10" customFormat="1" ht="15" customHeight="1">
      <c r="A79" s="96" t="s">
        <v>1</v>
      </c>
      <c r="B79" s="30" t="s">
        <v>11</v>
      </c>
      <c r="C79" s="94"/>
      <c r="D79" s="205" t="s">
        <v>1</v>
      </c>
      <c r="E79" s="205"/>
      <c r="F79" s="25" t="s">
        <v>11</v>
      </c>
      <c r="G79" s="8"/>
      <c r="H79" s="205" t="s">
        <v>1</v>
      </c>
      <c r="I79" s="205"/>
      <c r="J79" s="25" t="s">
        <v>11</v>
      </c>
    </row>
    <row r="80" spans="1:10" s="10" customFormat="1" ht="15" customHeight="1">
      <c r="A80" s="97" t="s">
        <v>16</v>
      </c>
      <c r="B80" s="98">
        <f>+K62</f>
        <v>37473.418000000005</v>
      </c>
      <c r="C80" s="94"/>
      <c r="D80" s="215" t="s">
        <v>19</v>
      </c>
      <c r="E80" s="215"/>
      <c r="F80" s="79">
        <f>+B90</f>
        <v>26823.418000000005</v>
      </c>
      <c r="G80" s="126"/>
      <c r="H80" s="198" t="s">
        <v>96</v>
      </c>
      <c r="I80" s="198"/>
      <c r="J80" s="64">
        <f>+F80</f>
        <v>26823.418000000005</v>
      </c>
    </row>
    <row r="81" spans="1:10" s="10" customFormat="1" ht="15" customHeight="1">
      <c r="A81" s="15" t="s">
        <v>24</v>
      </c>
      <c r="B81" s="16"/>
      <c r="C81" s="94"/>
      <c r="D81" s="216" t="s">
        <v>87</v>
      </c>
      <c r="E81" s="217"/>
      <c r="F81" s="118">
        <f>+C14*B93</f>
        <v>12082.139999999998</v>
      </c>
      <c r="G81" s="126"/>
      <c r="H81" s="210" t="s">
        <v>184</v>
      </c>
      <c r="I81" s="211"/>
      <c r="J81" s="45">
        <f>+D53</f>
        <v>16643.64</v>
      </c>
    </row>
    <row r="82" spans="1:11" ht="15" customHeight="1">
      <c r="A82" s="17" t="s">
        <v>17</v>
      </c>
      <c r="B82" s="18">
        <f>+J68</f>
        <v>21286</v>
      </c>
      <c r="C82" s="94"/>
      <c r="D82" s="218" t="s">
        <v>88</v>
      </c>
      <c r="E82" s="219"/>
      <c r="F82" s="119">
        <f>+F14*B14</f>
        <v>7675.5</v>
      </c>
      <c r="G82" s="126"/>
      <c r="H82" s="208" t="s">
        <v>185</v>
      </c>
      <c r="I82" s="205"/>
      <c r="J82" s="48">
        <f>+J80-J81</f>
        <v>10179.778000000006</v>
      </c>
      <c r="K82" s="10"/>
    </row>
    <row r="83" spans="1:11" ht="15">
      <c r="A83" s="99" t="s">
        <v>22</v>
      </c>
      <c r="B83" s="34"/>
      <c r="C83" s="94"/>
      <c r="D83" s="220" t="s">
        <v>89</v>
      </c>
      <c r="E83" s="221"/>
      <c r="F83" s="120">
        <f>+C8*E14</f>
        <v>18240</v>
      </c>
      <c r="G83" s="126"/>
      <c r="H83" s="203" t="s">
        <v>93</v>
      </c>
      <c r="I83" s="204"/>
      <c r="J83" s="44">
        <f>+B53</f>
        <v>25550</v>
      </c>
      <c r="K83" s="10"/>
    </row>
    <row r="84" spans="1:11" s="5" customFormat="1" ht="15">
      <c r="A84" s="133" t="s">
        <v>18</v>
      </c>
      <c r="B84" s="104">
        <f>SUM(B80:B83)</f>
        <v>58759.418000000005</v>
      </c>
      <c r="C84" s="94"/>
      <c r="D84" s="206" t="s">
        <v>90</v>
      </c>
      <c r="E84" s="207"/>
      <c r="F84" s="128">
        <f>+F80-SUM(F81:F83)</f>
        <v>-11174.221999999994</v>
      </c>
      <c r="G84" s="67"/>
      <c r="H84" s="203" t="s">
        <v>20</v>
      </c>
      <c r="I84" s="204"/>
      <c r="J84" s="44">
        <f>+C53</f>
        <v>4620</v>
      </c>
      <c r="K84" s="10"/>
    </row>
    <row r="85" spans="1:11" s="5" customFormat="1" ht="15">
      <c r="A85" s="144" t="s">
        <v>82</v>
      </c>
      <c r="B85" s="102">
        <f>+K40</f>
        <v>31936</v>
      </c>
      <c r="C85" s="94"/>
      <c r="D85" s="206" t="s">
        <v>91</v>
      </c>
      <c r="E85" s="207"/>
      <c r="F85" s="129">
        <f>+F80/SUM(F81:F83)</f>
        <v>0.705923262602625</v>
      </c>
      <c r="G85" s="127"/>
      <c r="H85" s="208" t="s">
        <v>111</v>
      </c>
      <c r="I85" s="205"/>
      <c r="J85" s="48">
        <f>+J82+J83+J84</f>
        <v>40349.778000000006</v>
      </c>
      <c r="K85" s="10"/>
    </row>
    <row r="86" spans="1:10" ht="15">
      <c r="A86" s="145" t="s">
        <v>124</v>
      </c>
      <c r="B86" s="195"/>
      <c r="C86" s="8"/>
      <c r="D86" s="8"/>
      <c r="G86" s="3"/>
      <c r="H86" s="199" t="s">
        <v>21</v>
      </c>
      <c r="I86" s="200"/>
      <c r="J86" s="44">
        <f>+E53</f>
        <v>32500</v>
      </c>
    </row>
    <row r="87" spans="1:10" ht="15" customHeight="1">
      <c r="A87" s="145" t="s">
        <v>125</v>
      </c>
      <c r="B87" s="195"/>
      <c r="C87" s="8"/>
      <c r="D87" s="78" t="s">
        <v>110</v>
      </c>
      <c r="E87" s="8"/>
      <c r="F87" s="19"/>
      <c r="G87" s="19"/>
      <c r="H87" s="201" t="s">
        <v>162</v>
      </c>
      <c r="I87" s="202"/>
      <c r="J87" s="131">
        <f>+J85-J86</f>
        <v>7849.778000000006</v>
      </c>
    </row>
    <row r="88" spans="1:11" ht="15">
      <c r="A88" s="145" t="s">
        <v>126</v>
      </c>
      <c r="B88" s="195"/>
      <c r="C88" s="100"/>
      <c r="D88" s="198" t="s">
        <v>107</v>
      </c>
      <c r="E88" s="198"/>
      <c r="F88" s="124">
        <f>+F80</f>
        <v>26823.418000000005</v>
      </c>
      <c r="G88" s="19"/>
      <c r="H88" s="209"/>
      <c r="I88" s="209"/>
      <c r="K88" s="5"/>
    </row>
    <row r="89" spans="1:11" ht="15.75">
      <c r="A89" s="143" t="s">
        <v>127</v>
      </c>
      <c r="B89" s="196"/>
      <c r="C89" s="8"/>
      <c r="D89" s="199" t="s">
        <v>108</v>
      </c>
      <c r="E89" s="200"/>
      <c r="F89" s="125">
        <f>+C40+D40</f>
        <v>17278</v>
      </c>
      <c r="G89" s="19"/>
      <c r="H89" s="78" t="s">
        <v>103</v>
      </c>
      <c r="I89" s="14"/>
      <c r="J89" s="5"/>
      <c r="K89" s="5"/>
    </row>
    <row r="90" spans="1:11" ht="15">
      <c r="A90" s="106" t="s">
        <v>84</v>
      </c>
      <c r="B90" s="104">
        <f>+B84-SUM(B85:B89)</f>
        <v>26823.418000000005</v>
      </c>
      <c r="C90" s="8"/>
      <c r="D90" s="206" t="s">
        <v>109</v>
      </c>
      <c r="E90" s="207"/>
      <c r="F90" s="130">
        <f>+F88+F89</f>
        <v>44101.418000000005</v>
      </c>
      <c r="G90" s="19"/>
      <c r="H90" s="198" t="s">
        <v>99</v>
      </c>
      <c r="I90" s="198"/>
      <c r="J90" s="122">
        <f>+J87</f>
        <v>7849.778000000006</v>
      </c>
      <c r="K90" s="5"/>
    </row>
    <row r="91" spans="1:11" ht="15" customHeight="1">
      <c r="A91" s="101" t="s">
        <v>83</v>
      </c>
      <c r="B91" s="234">
        <f>+K64</f>
        <v>575.3399999999999</v>
      </c>
      <c r="C91" s="8"/>
      <c r="D91" s="8"/>
      <c r="E91" s="8"/>
      <c r="F91" s="8"/>
      <c r="G91" s="19"/>
      <c r="H91" s="199" t="s">
        <v>100</v>
      </c>
      <c r="I91" s="200"/>
      <c r="J91" s="123">
        <f>+I40</f>
        <v>0</v>
      </c>
      <c r="K91" s="5"/>
    </row>
    <row r="92" spans="1:11" ht="15">
      <c r="A92" s="103" t="s">
        <v>112</v>
      </c>
      <c r="B92" s="235">
        <f>+B91*0.4</f>
        <v>230.13599999999997</v>
      </c>
      <c r="C92" s="8"/>
      <c r="D92" s="8"/>
      <c r="E92" s="8"/>
      <c r="F92" s="8"/>
      <c r="G92" s="19"/>
      <c r="H92" s="201" t="s">
        <v>104</v>
      </c>
      <c r="I92" s="202"/>
      <c r="J92" s="132">
        <f>+J90+J91</f>
        <v>7849.778000000006</v>
      </c>
      <c r="K92" s="5"/>
    </row>
    <row r="93" spans="1:11" ht="15">
      <c r="A93" s="107" t="s">
        <v>85</v>
      </c>
      <c r="B93" s="234">
        <f>+B91+B92</f>
        <v>805.4759999999999</v>
      </c>
      <c r="C93" s="8"/>
      <c r="D93" s="8"/>
      <c r="E93" s="8"/>
      <c r="F93" s="8"/>
      <c r="G93" s="19"/>
      <c r="H93" s="199" t="s">
        <v>101</v>
      </c>
      <c r="I93" s="200"/>
      <c r="J93" s="123">
        <f>+C40</f>
        <v>4520</v>
      </c>
      <c r="K93" s="5"/>
    </row>
    <row r="94" spans="1:11" ht="15">
      <c r="A94" s="106" t="s">
        <v>86</v>
      </c>
      <c r="B94" s="105">
        <f>+B90/B93</f>
        <v>33.30132493084835</v>
      </c>
      <c r="C94" s="8"/>
      <c r="D94" s="8"/>
      <c r="E94" s="8"/>
      <c r="F94" s="8"/>
      <c r="G94" s="19"/>
      <c r="H94" s="201" t="s">
        <v>105</v>
      </c>
      <c r="I94" s="202"/>
      <c r="J94" s="132">
        <f>+J92+J93</f>
        <v>12369.778000000006</v>
      </c>
      <c r="K94" s="5"/>
    </row>
    <row r="95" spans="1:11" ht="15">
      <c r="A95" s="92"/>
      <c r="B95" s="8"/>
      <c r="C95" s="8"/>
      <c r="D95" s="8"/>
      <c r="E95" s="8"/>
      <c r="F95" s="8"/>
      <c r="G95" s="19"/>
      <c r="H95" s="199" t="s">
        <v>102</v>
      </c>
      <c r="I95" s="200"/>
      <c r="J95" s="123">
        <f>+D40</f>
        <v>12758</v>
      </c>
      <c r="K95" s="5"/>
    </row>
    <row r="96" spans="1:11" ht="15.75" customHeight="1">
      <c r="A96" s="8"/>
      <c r="B96" s="8"/>
      <c r="H96" s="201" t="s">
        <v>106</v>
      </c>
      <c r="I96" s="202"/>
      <c r="J96" s="132">
        <f>+J94+J95</f>
        <v>25127.778000000006</v>
      </c>
      <c r="K96" s="5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2" spans="8:11" ht="15">
      <c r="H102" s="5"/>
      <c r="I102" s="5"/>
      <c r="J102" s="5"/>
      <c r="K102" s="5"/>
    </row>
    <row r="103" spans="8:11" ht="15">
      <c r="H103" s="5"/>
      <c r="I103" s="5"/>
      <c r="J103" s="5"/>
      <c r="K103" s="5"/>
    </row>
  </sheetData>
  <sheetProtection/>
  <mergeCells count="29">
    <mergeCell ref="B24:D24"/>
    <mergeCell ref="D79:E79"/>
    <mergeCell ref="D80:E80"/>
    <mergeCell ref="D81:E81"/>
    <mergeCell ref="D82:E82"/>
    <mergeCell ref="D83:E83"/>
    <mergeCell ref="H80:I80"/>
    <mergeCell ref="H85:I85"/>
    <mergeCell ref="H95:I95"/>
    <mergeCell ref="H88:I88"/>
    <mergeCell ref="H81:I81"/>
    <mergeCell ref="H82:I82"/>
    <mergeCell ref="H83:I83"/>
    <mergeCell ref="H96:I96"/>
    <mergeCell ref="D88:E88"/>
    <mergeCell ref="D89:E89"/>
    <mergeCell ref="D90:E90"/>
    <mergeCell ref="D84:E84"/>
    <mergeCell ref="D85:E85"/>
    <mergeCell ref="A3:H3"/>
    <mergeCell ref="H90:I90"/>
    <mergeCell ref="H91:I91"/>
    <mergeCell ref="H92:I92"/>
    <mergeCell ref="H93:I93"/>
    <mergeCell ref="H94:I94"/>
    <mergeCell ref="H84:I84"/>
    <mergeCell ref="H86:I86"/>
    <mergeCell ref="H87:I87"/>
    <mergeCell ref="H79:I7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&amp;LBWL in der ÖLW&amp;RLeopold Kirner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="130" zoomScaleNormal="130" zoomScalePageLayoutView="0" workbookViewId="0" topLeftCell="A1">
      <selection activeCell="B17" sqref="B17"/>
    </sheetView>
  </sheetViews>
  <sheetFormatPr defaultColWidth="11.421875" defaultRowHeight="12.75"/>
  <cols>
    <col min="1" max="1" width="26.28125" style="1" customWidth="1"/>
    <col min="2" max="4" width="11.421875" style="1" customWidth="1"/>
    <col min="5" max="5" width="11.421875" style="138" customWidth="1"/>
    <col min="6" max="6" width="11.421875" style="1" customWidth="1"/>
    <col min="7" max="7" width="32.00390625" style="1" customWidth="1"/>
    <col min="8" max="8" width="14.140625" style="1" customWidth="1"/>
    <col min="9" max="9" width="33.28125" style="1" customWidth="1"/>
    <col min="10" max="10" width="12.28125" style="1" customWidth="1"/>
    <col min="11" max="16384" width="11.421875" style="1" customWidth="1"/>
  </cols>
  <sheetData>
    <row r="1" ht="26.25">
      <c r="A1" s="158" t="s">
        <v>131</v>
      </c>
    </row>
    <row r="3" spans="1:5" ht="15.75">
      <c r="A3" s="109" t="s">
        <v>81</v>
      </c>
      <c r="B3" s="8"/>
      <c r="C3" s="179"/>
      <c r="D3" s="179"/>
      <c r="E3" s="180"/>
    </row>
    <row r="4" spans="1:10" ht="15">
      <c r="A4" s="96" t="s">
        <v>1</v>
      </c>
      <c r="B4" s="30" t="s">
        <v>128</v>
      </c>
      <c r="C4" s="30" t="s">
        <v>130</v>
      </c>
      <c r="D4" s="30" t="s">
        <v>129</v>
      </c>
      <c r="E4" s="30" t="s">
        <v>142</v>
      </c>
      <c r="G4" s="222" t="s">
        <v>137</v>
      </c>
      <c r="H4" s="222"/>
      <c r="I4" s="222"/>
      <c r="J4" s="222"/>
    </row>
    <row r="5" spans="1:10" ht="15">
      <c r="A5" s="97" t="s">
        <v>16</v>
      </c>
      <c r="B5" s="160"/>
      <c r="C5" s="160"/>
      <c r="D5" s="160"/>
      <c r="E5" s="160"/>
      <c r="G5" s="223" t="s">
        <v>132</v>
      </c>
      <c r="H5" s="224"/>
      <c r="I5" s="223" t="s">
        <v>133</v>
      </c>
      <c r="J5" s="224"/>
    </row>
    <row r="6" spans="1:10" ht="15">
      <c r="A6" s="15" t="s">
        <v>24</v>
      </c>
      <c r="B6" s="161"/>
      <c r="C6" s="161"/>
      <c r="D6" s="161"/>
      <c r="E6" s="161"/>
      <c r="G6" s="175"/>
      <c r="H6" s="170"/>
      <c r="I6" s="169"/>
      <c r="J6" s="170"/>
    </row>
    <row r="7" spans="1:10" ht="15">
      <c r="A7" s="17" t="s">
        <v>17</v>
      </c>
      <c r="B7" s="162"/>
      <c r="C7" s="162"/>
      <c r="D7" s="162"/>
      <c r="E7" s="162"/>
      <c r="G7" s="175"/>
      <c r="H7" s="170"/>
      <c r="I7" s="169"/>
      <c r="J7" s="170"/>
    </row>
    <row r="8" spans="1:10" ht="15">
      <c r="A8" s="99" t="s">
        <v>22</v>
      </c>
      <c r="B8" s="163"/>
      <c r="C8" s="163"/>
      <c r="D8" s="163"/>
      <c r="E8" s="163"/>
      <c r="G8" s="175"/>
      <c r="H8" s="170"/>
      <c r="I8" s="169"/>
      <c r="J8" s="170"/>
    </row>
    <row r="9" spans="1:10" ht="15">
      <c r="A9" s="133" t="s">
        <v>18</v>
      </c>
      <c r="B9" s="164"/>
      <c r="C9" s="164"/>
      <c r="D9" s="164"/>
      <c r="E9" s="164"/>
      <c r="G9" s="175"/>
      <c r="H9" s="170"/>
      <c r="I9" s="169"/>
      <c r="J9" s="170"/>
    </row>
    <row r="10" spans="1:10" ht="15">
      <c r="A10" s="144" t="s">
        <v>82</v>
      </c>
      <c r="B10" s="165"/>
      <c r="C10" s="165"/>
      <c r="D10" s="165"/>
      <c r="E10" s="165"/>
      <c r="G10" s="176"/>
      <c r="H10" s="170"/>
      <c r="I10" s="169"/>
      <c r="J10" s="170"/>
    </row>
    <row r="11" spans="1:10" ht="15">
      <c r="A11" s="145" t="s">
        <v>124</v>
      </c>
      <c r="B11" s="166"/>
      <c r="C11" s="166"/>
      <c r="D11" s="166"/>
      <c r="E11" s="166"/>
      <c r="G11" s="176"/>
      <c r="H11" s="170"/>
      <c r="I11" s="169"/>
      <c r="J11" s="170"/>
    </row>
    <row r="12" spans="1:10" ht="15">
      <c r="A12" s="145" t="s">
        <v>125</v>
      </c>
      <c r="B12" s="166"/>
      <c r="C12" s="166"/>
      <c r="D12" s="166"/>
      <c r="E12" s="166"/>
      <c r="G12" s="171" t="s">
        <v>134</v>
      </c>
      <c r="H12" s="172"/>
      <c r="I12" s="171" t="s">
        <v>135</v>
      </c>
      <c r="J12" s="170"/>
    </row>
    <row r="13" spans="1:10" ht="15">
      <c r="A13" s="145" t="s">
        <v>126</v>
      </c>
      <c r="B13" s="166"/>
      <c r="C13" s="166"/>
      <c r="D13" s="166"/>
      <c r="E13" s="166"/>
      <c r="G13" s="169"/>
      <c r="H13" s="170"/>
      <c r="I13" s="169"/>
      <c r="J13" s="170"/>
    </row>
    <row r="14" spans="1:10" ht="15">
      <c r="A14" s="143" t="s">
        <v>127</v>
      </c>
      <c r="B14" s="163"/>
      <c r="C14" s="163"/>
      <c r="D14" s="163"/>
      <c r="E14" s="163"/>
      <c r="G14" s="169"/>
      <c r="H14" s="170"/>
      <c r="I14" s="169"/>
      <c r="J14" s="170"/>
    </row>
    <row r="15" spans="1:10" ht="15">
      <c r="A15" s="106" t="s">
        <v>84</v>
      </c>
      <c r="B15" s="164"/>
      <c r="C15" s="164"/>
      <c r="D15" s="164"/>
      <c r="E15" s="164"/>
      <c r="F15" s="168"/>
      <c r="G15" s="171" t="s">
        <v>0</v>
      </c>
      <c r="H15" s="173"/>
      <c r="I15" s="171" t="s">
        <v>0</v>
      </c>
      <c r="J15" s="173"/>
    </row>
    <row r="16" spans="1:10" ht="19.5" customHeight="1">
      <c r="A16" s="101" t="s">
        <v>83</v>
      </c>
      <c r="B16" s="165"/>
      <c r="C16" s="165"/>
      <c r="D16" s="165"/>
      <c r="E16" s="165"/>
      <c r="G16" s="225" t="s">
        <v>136</v>
      </c>
      <c r="H16" s="225"/>
      <c r="I16" s="226"/>
      <c r="J16" s="174"/>
    </row>
    <row r="17" spans="1:10" ht="15">
      <c r="A17" s="103" t="s">
        <v>112</v>
      </c>
      <c r="B17" s="163"/>
      <c r="C17" s="163"/>
      <c r="D17" s="163"/>
      <c r="E17" s="163"/>
      <c r="G17" s="225" t="s">
        <v>138</v>
      </c>
      <c r="H17" s="225"/>
      <c r="I17" s="226"/>
      <c r="J17" s="174"/>
    </row>
    <row r="18" spans="1:8" ht="15">
      <c r="A18" s="107" t="s">
        <v>85</v>
      </c>
      <c r="B18" s="165"/>
      <c r="C18" s="165"/>
      <c r="D18" s="165"/>
      <c r="E18" s="165"/>
      <c r="H18" s="167"/>
    </row>
    <row r="19" spans="1:5" ht="15">
      <c r="A19" s="106" t="s">
        <v>86</v>
      </c>
      <c r="B19" s="159"/>
      <c r="C19" s="159"/>
      <c r="D19" s="159"/>
      <c r="E19" s="159"/>
    </row>
    <row r="20" ht="12.75">
      <c r="E20" s="1"/>
    </row>
    <row r="21" spans="1:5" ht="15.75">
      <c r="A21" s="109" t="s">
        <v>92</v>
      </c>
      <c r="B21" s="95"/>
      <c r="C21" s="95"/>
      <c r="D21" s="95"/>
      <c r="E21" s="95"/>
    </row>
    <row r="22" spans="1:5" ht="15">
      <c r="A22" s="146" t="s">
        <v>1</v>
      </c>
      <c r="B22" s="25" t="str">
        <f>+B4</f>
        <v>IST</v>
      </c>
      <c r="C22" s="25" t="str">
        <f>+C4</f>
        <v>PLAN I</v>
      </c>
      <c r="D22" s="25" t="str">
        <f>+D4</f>
        <v>PLAN II</v>
      </c>
      <c r="E22" s="25" t="str">
        <f>+E4</f>
        <v>PLAN III</v>
      </c>
    </row>
    <row r="23" spans="1:5" ht="15">
      <c r="A23" s="9" t="s">
        <v>19</v>
      </c>
      <c r="B23" s="79"/>
      <c r="C23" s="79"/>
      <c r="D23" s="79"/>
      <c r="E23" s="79"/>
    </row>
    <row r="24" spans="1:5" ht="15">
      <c r="A24" s="147" t="s">
        <v>87</v>
      </c>
      <c r="B24" s="118"/>
      <c r="C24" s="118"/>
      <c r="D24" s="118"/>
      <c r="E24" s="118"/>
    </row>
    <row r="25" spans="1:5" ht="15">
      <c r="A25" s="148" t="s">
        <v>88</v>
      </c>
      <c r="B25" s="119"/>
      <c r="C25" s="119"/>
      <c r="D25" s="119"/>
      <c r="E25" s="119"/>
    </row>
    <row r="26" spans="1:5" ht="15">
      <c r="A26" s="149" t="s">
        <v>89</v>
      </c>
      <c r="B26" s="120"/>
      <c r="C26" s="120"/>
      <c r="D26" s="120"/>
      <c r="E26" s="120"/>
    </row>
    <row r="27" spans="1:6" ht="15">
      <c r="A27" s="150" t="s">
        <v>90</v>
      </c>
      <c r="B27" s="128"/>
      <c r="C27" s="128"/>
      <c r="D27" s="128"/>
      <c r="E27" s="128"/>
      <c r="F27" s="168"/>
    </row>
    <row r="28" spans="1:5" ht="15">
      <c r="A28" s="150" t="s">
        <v>91</v>
      </c>
      <c r="B28" s="129"/>
      <c r="C28" s="129"/>
      <c r="D28" s="129"/>
      <c r="E28" s="129"/>
    </row>
    <row r="29" spans="1:5" ht="12.75">
      <c r="A29" s="8"/>
      <c r="B29" s="3"/>
      <c r="C29" s="3"/>
      <c r="D29" s="3"/>
      <c r="E29" s="3"/>
    </row>
    <row r="30" spans="1:5" ht="15.75">
      <c r="A30" s="78" t="s">
        <v>110</v>
      </c>
      <c r="B30" s="19"/>
      <c r="C30" s="19"/>
      <c r="D30" s="19"/>
      <c r="E30" s="19"/>
    </row>
    <row r="31" spans="1:5" ht="15">
      <c r="A31" s="146" t="s">
        <v>1</v>
      </c>
      <c r="B31" s="25" t="str">
        <f>+B22</f>
        <v>IST</v>
      </c>
      <c r="C31" s="25" t="str">
        <f>+C22</f>
        <v>PLAN I</v>
      </c>
      <c r="D31" s="25" t="str">
        <f>+D22</f>
        <v>PLAN II</v>
      </c>
      <c r="E31" s="25" t="str">
        <f>+E22</f>
        <v>PLAN III</v>
      </c>
    </row>
    <row r="32" spans="1:5" ht="15">
      <c r="A32" s="151" t="s">
        <v>107</v>
      </c>
      <c r="B32" s="124"/>
      <c r="C32" s="124"/>
      <c r="D32" s="124"/>
      <c r="E32" s="124"/>
    </row>
    <row r="33" spans="1:5" ht="15">
      <c r="A33" s="152" t="s">
        <v>108</v>
      </c>
      <c r="B33" s="125"/>
      <c r="C33" s="125"/>
      <c r="D33" s="125"/>
      <c r="E33" s="125"/>
    </row>
    <row r="34" spans="1:5" ht="15">
      <c r="A34" s="150" t="s">
        <v>109</v>
      </c>
      <c r="B34" s="130"/>
      <c r="C34" s="130"/>
      <c r="D34" s="130"/>
      <c r="E34" s="130"/>
    </row>
    <row r="35" ht="12.75">
      <c r="E35" s="1"/>
    </row>
    <row r="36" spans="1:5" ht="15.75">
      <c r="A36" s="109" t="s">
        <v>60</v>
      </c>
      <c r="B36" s="95"/>
      <c r="C36" s="95"/>
      <c r="D36" s="95"/>
      <c r="E36" s="95"/>
    </row>
    <row r="37" spans="1:5" ht="15">
      <c r="A37" s="146" t="s">
        <v>1</v>
      </c>
      <c r="B37" s="25" t="str">
        <f>+B4</f>
        <v>IST</v>
      </c>
      <c r="C37" s="25" t="str">
        <f>+C4</f>
        <v>PLAN I</v>
      </c>
      <c r="D37" s="25" t="str">
        <f>+D4</f>
        <v>PLAN II</v>
      </c>
      <c r="E37" s="25" t="str">
        <f>+E4</f>
        <v>PLAN III</v>
      </c>
    </row>
    <row r="38" spans="1:5" ht="15">
      <c r="A38" s="151" t="s">
        <v>96</v>
      </c>
      <c r="B38" s="64"/>
      <c r="C38" s="64"/>
      <c r="D38" s="64"/>
      <c r="E38" s="64"/>
    </row>
    <row r="39" spans="1:5" ht="15">
      <c r="A39" s="153" t="s">
        <v>94</v>
      </c>
      <c r="B39" s="45"/>
      <c r="C39" s="45"/>
      <c r="D39" s="45"/>
      <c r="E39" s="45"/>
    </row>
    <row r="40" spans="1:5" ht="15">
      <c r="A40" s="154" t="s">
        <v>95</v>
      </c>
      <c r="B40" s="48"/>
      <c r="C40" s="48"/>
      <c r="D40" s="48"/>
      <c r="E40" s="48"/>
    </row>
    <row r="41" spans="1:5" ht="15">
      <c r="A41" s="155" t="s">
        <v>93</v>
      </c>
      <c r="B41" s="44"/>
      <c r="C41" s="44"/>
      <c r="D41" s="44"/>
      <c r="E41" s="44"/>
    </row>
    <row r="42" spans="1:5" ht="15">
      <c r="A42" s="155" t="s">
        <v>20</v>
      </c>
      <c r="B42" s="44"/>
      <c r="C42" s="44"/>
      <c r="D42" s="44"/>
      <c r="E42" s="44"/>
    </row>
    <row r="43" spans="1:5" ht="15">
      <c r="A43" s="154" t="s">
        <v>111</v>
      </c>
      <c r="B43" s="48"/>
      <c r="C43" s="48"/>
      <c r="D43" s="48"/>
      <c r="E43" s="48"/>
    </row>
    <row r="44" spans="1:5" ht="15">
      <c r="A44" s="152" t="s">
        <v>21</v>
      </c>
      <c r="B44" s="44"/>
      <c r="C44" s="44"/>
      <c r="D44" s="44"/>
      <c r="E44" s="44"/>
    </row>
    <row r="45" spans="1:5" ht="15">
      <c r="A45" s="156" t="s">
        <v>97</v>
      </c>
      <c r="B45" s="131"/>
      <c r="C45" s="131"/>
      <c r="D45" s="131"/>
      <c r="E45" s="131"/>
    </row>
    <row r="46" spans="1:5" ht="12.75">
      <c r="A46" s="157"/>
      <c r="B46" s="3"/>
      <c r="C46" s="3"/>
      <c r="D46" s="3"/>
      <c r="E46" s="3"/>
    </row>
    <row r="47" spans="1:5" ht="15.75">
      <c r="A47" s="78" t="s">
        <v>103</v>
      </c>
      <c r="B47" s="5"/>
      <c r="C47" s="5"/>
      <c r="D47" s="5"/>
      <c r="E47" s="5"/>
    </row>
    <row r="48" spans="1:5" ht="15">
      <c r="A48" s="146" t="s">
        <v>1</v>
      </c>
      <c r="B48" s="25" t="str">
        <f>+B4</f>
        <v>IST</v>
      </c>
      <c r="C48" s="25" t="str">
        <f>+C4</f>
        <v>PLAN I</v>
      </c>
      <c r="D48" s="25" t="str">
        <f>+D4</f>
        <v>PLAN II</v>
      </c>
      <c r="E48" s="25" t="str">
        <f>+E4</f>
        <v>PLAN III</v>
      </c>
    </row>
    <row r="49" spans="1:5" ht="15">
      <c r="A49" s="151" t="s">
        <v>99</v>
      </c>
      <c r="B49" s="122"/>
      <c r="C49" s="122"/>
      <c r="D49" s="122"/>
      <c r="E49" s="122"/>
    </row>
    <row r="50" spans="1:5" ht="15">
      <c r="A50" s="152" t="s">
        <v>100</v>
      </c>
      <c r="B50" s="123"/>
      <c r="C50" s="123"/>
      <c r="D50" s="123"/>
      <c r="E50" s="123"/>
    </row>
    <row r="51" spans="1:5" ht="15">
      <c r="A51" s="156" t="s">
        <v>104</v>
      </c>
      <c r="B51" s="132"/>
      <c r="C51" s="132"/>
      <c r="D51" s="132"/>
      <c r="E51" s="132"/>
    </row>
    <row r="52" spans="1:5" ht="15">
      <c r="A52" s="152" t="s">
        <v>101</v>
      </c>
      <c r="B52" s="123"/>
      <c r="C52" s="123"/>
      <c r="D52" s="123"/>
      <c r="E52" s="123"/>
    </row>
    <row r="53" spans="1:5" ht="15">
      <c r="A53" s="156" t="s">
        <v>105</v>
      </c>
      <c r="B53" s="132"/>
      <c r="C53" s="132"/>
      <c r="D53" s="132"/>
      <c r="E53" s="132"/>
    </row>
    <row r="54" spans="1:5" ht="15">
      <c r="A54" s="152" t="s">
        <v>102</v>
      </c>
      <c r="B54" s="123"/>
      <c r="C54" s="123"/>
      <c r="D54" s="123"/>
      <c r="E54" s="123"/>
    </row>
    <row r="55" spans="1:5" ht="15">
      <c r="A55" s="156" t="s">
        <v>106</v>
      </c>
      <c r="B55" s="132"/>
      <c r="C55" s="132"/>
      <c r="D55" s="132"/>
      <c r="E55" s="132"/>
    </row>
    <row r="56" ht="12.75">
      <c r="E56" s="1"/>
    </row>
    <row r="57" spans="1:5" ht="15.75">
      <c r="A57" s="78" t="s">
        <v>139</v>
      </c>
      <c r="B57" s="5"/>
      <c r="C57" s="5"/>
      <c r="D57" s="5"/>
      <c r="E57" s="5"/>
    </row>
    <row r="58" spans="1:5" ht="15">
      <c r="A58" s="146" t="s">
        <v>1</v>
      </c>
      <c r="B58" s="25" t="str">
        <f>+B4</f>
        <v>IST</v>
      </c>
      <c r="C58" s="25" t="str">
        <f>+C4</f>
        <v>PLAN I</v>
      </c>
      <c r="D58" s="25" t="str">
        <f>+D4</f>
        <v>PLAN II</v>
      </c>
      <c r="E58" s="25" t="str">
        <f>+E4</f>
        <v>PLAN III</v>
      </c>
    </row>
    <row r="59" spans="1:5" ht="15">
      <c r="A59" s="151" t="s">
        <v>140</v>
      </c>
      <c r="B59" s="122"/>
      <c r="C59" s="122"/>
      <c r="D59" s="122"/>
      <c r="E59" s="122"/>
    </row>
    <row r="60" spans="1:5" ht="15">
      <c r="A60" s="177" t="s">
        <v>141</v>
      </c>
      <c r="B60" s="178"/>
      <c r="C60" s="178"/>
      <c r="D60" s="178"/>
      <c r="E60" s="178"/>
    </row>
  </sheetData>
  <sheetProtection/>
  <mergeCells count="5">
    <mergeCell ref="G4:J4"/>
    <mergeCell ref="G5:H5"/>
    <mergeCell ref="I5:J5"/>
    <mergeCell ref="G16:I16"/>
    <mergeCell ref="G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f. Agrarwirtschaft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Leopold Kirner</cp:lastModifiedBy>
  <cp:lastPrinted>2020-04-03T10:53:55Z</cp:lastPrinted>
  <dcterms:created xsi:type="dcterms:W3CDTF">2008-02-01T07:50:27Z</dcterms:created>
  <dcterms:modified xsi:type="dcterms:W3CDTF">2020-10-27T15:17:00Z</dcterms:modified>
  <cp:category/>
  <cp:version/>
  <cp:contentType/>
  <cp:contentStatus/>
</cp:coreProperties>
</file>